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95" yWindow="1335" windowWidth="21915" windowHeight="17085" tabRatio="859" activeTab="0"/>
  </bookViews>
  <sheets>
    <sheet name="M&amp;A Quarter Breakdown" sheetId="1" r:id="rId1"/>
    <sheet name="Industry" sheetId="2" r:id="rId2"/>
    <sheet name="M&amp;A" sheetId="3" r:id="rId3"/>
    <sheet name="IPO Quarter Breakdown" sheetId="4" r:id="rId4"/>
    <sheet name="IPO" sheetId="5" r:id="rId5"/>
  </sheets>
  <definedNames/>
  <calcPr fullCalcOnLoad="1"/>
</workbook>
</file>

<file path=xl/sharedStrings.xml><?xml version="1.0" encoding="utf-8"?>
<sst xmlns="http://schemas.openxmlformats.org/spreadsheetml/2006/main" count="502" uniqueCount="349">
  <si>
    <t>Value ($B)</t>
  </si>
  <si>
    <t>No. of Deals</t>
  </si>
  <si>
    <t>1Q '12</t>
  </si>
  <si>
    <t>2Q '12</t>
  </si>
  <si>
    <t>3Q '12</t>
  </si>
  <si>
    <t>4Q '12</t>
  </si>
  <si>
    <t>1Q '13</t>
  </si>
  <si>
    <t>2Q '13</t>
  </si>
  <si>
    <t>3Q '13</t>
  </si>
  <si>
    <t>4Q '13</t>
  </si>
  <si>
    <t>1Q '14</t>
  </si>
  <si>
    <t>2Q '14</t>
  </si>
  <si>
    <t>Consumer Staples</t>
  </si>
  <si>
    <t>High Technology</t>
  </si>
  <si>
    <t>Industrials</t>
  </si>
  <si>
    <t>Healthcare</t>
  </si>
  <si>
    <t>Financials</t>
  </si>
  <si>
    <t>Real Estate</t>
  </si>
  <si>
    <t>Media and Entertainment</t>
  </si>
  <si>
    <t>Energy and Power</t>
  </si>
  <si>
    <t>Materials</t>
  </si>
  <si>
    <t>Consumer Products and Services</t>
  </si>
  <si>
    <t>Retail</t>
  </si>
  <si>
    <t>Industry</t>
  </si>
  <si>
    <t>Count</t>
  </si>
  <si>
    <t>Percentage</t>
  </si>
  <si>
    <t>Total</t>
  </si>
  <si>
    <t>Target Name</t>
  </si>
  <si>
    <t>Blackstone Group LP</t>
  </si>
  <si>
    <t>IPO Date</t>
  </si>
  <si>
    <t>Company Name</t>
  </si>
  <si>
    <t>Firm(s) Invested in Company</t>
  </si>
  <si>
    <t>Company Industry</t>
  </si>
  <si>
    <t>IPO Size ($Mil)</t>
  </si>
  <si>
    <t>Post Offer Value ($Mil)</t>
  </si>
  <si>
    <t>IPO Price</t>
  </si>
  <si>
    <t>Company Ticker</t>
  </si>
  <si>
    <t>Sponsor</t>
  </si>
  <si>
    <t>3Q '14</t>
  </si>
  <si>
    <t>4Q '14</t>
  </si>
  <si>
    <t>Value ($mil)</t>
  </si>
  <si>
    <t>Acquiror</t>
  </si>
  <si>
    <t>1Q '15</t>
  </si>
  <si>
    <t>2Q '15</t>
  </si>
  <si>
    <t>3Q '15</t>
  </si>
  <si>
    <t xml:space="preserve">Date
</t>
  </si>
  <si>
    <t>4Q '15</t>
  </si>
  <si>
    <t>Telecommunications</t>
  </si>
  <si>
    <t>1Q '16</t>
  </si>
  <si>
    <t>2Q '16</t>
  </si>
  <si>
    <t>3Q '16</t>
  </si>
  <si>
    <t>4Q '16</t>
  </si>
  <si>
    <t>1Q '17</t>
  </si>
  <si>
    <t>Cerberus Capital Management LP</t>
  </si>
  <si>
    <t>HIG Capital LLC</t>
  </si>
  <si>
    <t>Creditors</t>
  </si>
  <si>
    <t>2Q '17</t>
  </si>
  <si>
    <t>Robert W Baird &amp; Co Inc</t>
  </si>
  <si>
    <t>3Q '17</t>
  </si>
  <si>
    <t>Vista Equity Partners LLC</t>
  </si>
  <si>
    <t>4Q '17</t>
  </si>
  <si>
    <t>1Q '18</t>
  </si>
  <si>
    <t>Average</t>
  </si>
  <si>
    <t>Source: Thomson Reuters; through June 20, 2018</t>
  </si>
  <si>
    <t>2Q '18</t>
  </si>
  <si>
    <t>3Q '18</t>
  </si>
  <si>
    <t>The Carlyle Group LP</t>
  </si>
  <si>
    <t>Francisco Partners LP</t>
  </si>
  <si>
    <t>Marlin Equity Partners LLC</t>
  </si>
  <si>
    <t>Audax Group LP</t>
  </si>
  <si>
    <t>AEA Investors LP</t>
  </si>
  <si>
    <t>JF Lehman &amp; Co</t>
  </si>
  <si>
    <t>KKR &amp; Co Inc</t>
  </si>
  <si>
    <t>KPS Capital Partners LP</t>
  </si>
  <si>
    <t>Vector Capital Management LP</t>
  </si>
  <si>
    <t>4Q '18</t>
  </si>
  <si>
    <t>1Q '19</t>
  </si>
  <si>
    <t>Financial</t>
  </si>
  <si>
    <t>Centerbridge Partners LP</t>
  </si>
  <si>
    <t>BRH Holdings GP Ltd</t>
  </si>
  <si>
    <t>Monomoy Capital Partners LLC</t>
  </si>
  <si>
    <t>TA Associates Management LP</t>
  </si>
  <si>
    <t>OEP Parent LLC</t>
  </si>
  <si>
    <t>Irving Place Capital Mgmt LP</t>
  </si>
  <si>
    <t>Total:</t>
  </si>
  <si>
    <t>Wellspring Capital Management LLC</t>
  </si>
  <si>
    <t>MSouth Equity Partners LLC</t>
  </si>
  <si>
    <t>Undisclosed Acquiror</t>
  </si>
  <si>
    <t>HGGC LLC</t>
  </si>
  <si>
    <t>Siris Capital Group LLC</t>
  </si>
  <si>
    <t>Harbour Group Ltd</t>
  </si>
  <si>
    <t>2Q '19</t>
  </si>
  <si>
    <t>Q2 2019 Buyout Exits Through M&amp;A</t>
  </si>
  <si>
    <t>Select Q2 2019 Buyout Exits Through IPO</t>
  </si>
  <si>
    <t xml:space="preserve">Blackstone Group, Thomson Reuters, Canada Pension Plan Investment Board, GIC </t>
  </si>
  <si>
    <t>TW</t>
  </si>
  <si>
    <t>Tradeweb Markets Inc</t>
  </si>
  <si>
    <t>Accel Partners &amp; Co, Andreessen Horowitz, Baseline Ventures, Bessemer Venture Partners, Harrison Metal Capital, Ignition Ventures Management, Webb Investment Network, Wellington Management Company, Harrison Metal Capital</t>
  </si>
  <si>
    <t>PD</t>
  </si>
  <si>
    <t>PagerDuty Inc</t>
  </si>
  <si>
    <t>Catalyst Investments, Marker</t>
  </si>
  <si>
    <t>TUFN</t>
  </si>
  <si>
    <t>Tufin Software Technologies</t>
  </si>
  <si>
    <t>Genstar Capital</t>
  </si>
  <si>
    <t>PLM</t>
  </si>
  <si>
    <t>Palomar Specialty Insurance Co</t>
  </si>
  <si>
    <t>HBM Partners, Hillhouse Capital, Sirona Capital, Gilead, Sofinnova Partners, Forbion Capital Partners, Boehringer Ingelheim Venture Fund, Takeda Ventures, BioMedPartners</t>
  </si>
  <si>
    <t>HOOK</t>
  </si>
  <si>
    <t>Hookipa Pharma</t>
  </si>
  <si>
    <t>Warburg Pincus, Yorktown Partners, PBRA,LLC</t>
  </si>
  <si>
    <t>MNRL</t>
  </si>
  <si>
    <t>Energy &amp; Power</t>
  </si>
  <si>
    <t>Brigham Minerals Inc</t>
  </si>
  <si>
    <t>Matrix Partners, Trustbridge Partners, Apax Partners, Orchid Asia</t>
  </si>
  <si>
    <t>SY</t>
  </si>
  <si>
    <t>So-Young International Inc</t>
  </si>
  <si>
    <t>Gurnet Point Capital, Flagship Pioneering, Enso Ventures</t>
  </si>
  <si>
    <t>AXLA</t>
  </si>
  <si>
    <t>Axcella Health</t>
  </si>
  <si>
    <t>3i Group, Accel Partners &amp; Co, Apax Partners, Azini Capital Partners, e.ventures</t>
  </si>
  <si>
    <t>SONM</t>
  </si>
  <si>
    <t>Sonim Technologies Inc</t>
  </si>
  <si>
    <t>Avantor</t>
  </si>
  <si>
    <t>AVTR</t>
  </si>
  <si>
    <t>New Mountain Capital</t>
  </si>
  <si>
    <t>Thomas H Lee Co</t>
  </si>
  <si>
    <t>iHeartMedia Inc</t>
  </si>
  <si>
    <t>Bankinter SA</t>
  </si>
  <si>
    <t>EVO Banco SA</t>
  </si>
  <si>
    <t>Tanla Solutions Ltd</t>
  </si>
  <si>
    <t>Karix Mobile Pvt Ltd</t>
  </si>
  <si>
    <t>Yorktown Partners LLC</t>
  </si>
  <si>
    <t>SOCO International PLC</t>
  </si>
  <si>
    <t>Merlon Petroleum El Fayum Co</t>
  </si>
  <si>
    <t>Kurita Water Industries Ltd</t>
  </si>
  <si>
    <t>Pentagon Technologies Group Inc</t>
  </si>
  <si>
    <t>Veritas Capital Partners LP</t>
  </si>
  <si>
    <t>StandardAero Aviation Holdings Inc</t>
  </si>
  <si>
    <t>Alzette Investment Sarl</t>
  </si>
  <si>
    <t>Hispania Activos Inmobiliarios SOCIMI SA</t>
  </si>
  <si>
    <t>Welsh Carson Anderson &amp; Stowe</t>
  </si>
  <si>
    <t>Quickbase Inc</t>
  </si>
  <si>
    <t>Permira Advisers LLP</t>
  </si>
  <si>
    <t>Hana Group SAS</t>
  </si>
  <si>
    <t>Ingersoll-Rand PLC</t>
  </si>
  <si>
    <t>Accudyne Industries LLC-Precision Flow Systems Management Business</t>
  </si>
  <si>
    <t>symplr</t>
  </si>
  <si>
    <t>API Healthcare Corp</t>
  </si>
  <si>
    <t>Lineage Logistics Holdings LLC</t>
  </si>
  <si>
    <t>Fenway Partners LLC</t>
  </si>
  <si>
    <t>Preferred Freezer Services LLC</t>
  </si>
  <si>
    <t>Warburg Pincus LLC</t>
  </si>
  <si>
    <t>Stone Point Capital LLC</t>
  </si>
  <si>
    <t>Kestra Financial Inc</t>
  </si>
  <si>
    <t>Wind Point Partners LLC</t>
  </si>
  <si>
    <t>Paragon Films Inc</t>
  </si>
  <si>
    <t>Austin Ventures LP</t>
  </si>
  <si>
    <t>Noatum Logistics SL</t>
  </si>
  <si>
    <t>MIQ Logistics LLC</t>
  </si>
  <si>
    <t>Ampersand Capital Partners</t>
  </si>
  <si>
    <t>Thermo Fisher Scientific Inc</t>
  </si>
  <si>
    <t>Brammer Bio LLC</t>
  </si>
  <si>
    <t>Quantum Energy Partners LLC</t>
  </si>
  <si>
    <t>DGO Corp</t>
  </si>
  <si>
    <t>HG Energy II Appalachia LLC-Certain Producing Gas Assets</t>
  </si>
  <si>
    <t>Clear Channel Holdings Inc</t>
  </si>
  <si>
    <t>Clear Channel Outdoor Holdings Inc</t>
  </si>
  <si>
    <t>Hilb Group LLC</t>
  </si>
  <si>
    <t>Hellman &amp; Friedman LLC</t>
  </si>
  <si>
    <t>ebenefits Group Northeast LLC</t>
  </si>
  <si>
    <t>Dock Square Capital LLC</t>
  </si>
  <si>
    <t>Crestview Partners LP</t>
  </si>
  <si>
    <t>Protect My Car</t>
  </si>
  <si>
    <t>Kellermeyer Bergensons Services LLC</t>
  </si>
  <si>
    <t>Palladium Equity Partners LLC</t>
  </si>
  <si>
    <t>Capital Contractors Inc</t>
  </si>
  <si>
    <t>Primeritus Financial Services Inc</t>
  </si>
  <si>
    <t>Greenridge Invest Partners LLC</t>
  </si>
  <si>
    <t>Consolidated Asset Recovery Systems Inc</t>
  </si>
  <si>
    <t>Empire Petroleum Corp</t>
  </si>
  <si>
    <t>EnergyQuest II LLC-Producing Oil &amp; Gas Assets</t>
  </si>
  <si>
    <t>The Watermill Group LLC</t>
  </si>
  <si>
    <t>Platinum Equity LLC</t>
  </si>
  <si>
    <t>Enbi Germany GmbH</t>
  </si>
  <si>
    <t>Pilot Thomas Logistics LLC</t>
  </si>
  <si>
    <t>Hastings Equity Partners LLC</t>
  </si>
  <si>
    <t>Cactus Fuel LLC</t>
  </si>
  <si>
    <t>North Castle Partners LLC</t>
  </si>
  <si>
    <t>Jenny Craig Inc</t>
  </si>
  <si>
    <t>Yukon Partners Management LLC</t>
  </si>
  <si>
    <t>Corsearch Inc</t>
  </si>
  <si>
    <t>Kettle Cuisine LLC</t>
  </si>
  <si>
    <t>Joshua Green Corp</t>
  </si>
  <si>
    <t>The Harris Soup Co</t>
  </si>
  <si>
    <t>Tropic Real Estate Holding SL</t>
  </si>
  <si>
    <t>Testa Residencial SOCIMI SA</t>
  </si>
  <si>
    <t>Longpoint Realty Partners LP</t>
  </si>
  <si>
    <t>The Sterling Organization LLC</t>
  </si>
  <si>
    <t>Sterling Organization LLC-Pembroke Place</t>
  </si>
  <si>
    <t>Genstar Capital LLC</t>
  </si>
  <si>
    <t>Ohio Transmission Corp</t>
  </si>
  <si>
    <t>PEI Media Group Ltd</t>
  </si>
  <si>
    <t>Leeds Equity Partners LLC</t>
  </si>
  <si>
    <t>Argosy Group Inc</t>
  </si>
  <si>
    <t>Clarion Partners LLC</t>
  </si>
  <si>
    <t>Gramercy Europe Ltd</t>
  </si>
  <si>
    <t>Grupo Empresarial Palacios Alimentacion SA</t>
  </si>
  <si>
    <t>Meridia Capital Partners SGEIC SA</t>
  </si>
  <si>
    <t>Masquepet SL</t>
  </si>
  <si>
    <t>Court Square Capital Partners LP</t>
  </si>
  <si>
    <t>Data Blue LLC</t>
  </si>
  <si>
    <t>Red Ventures LLC</t>
  </si>
  <si>
    <t>Vistria Group LLC</t>
  </si>
  <si>
    <t>HigherEducation.com LLC</t>
  </si>
  <si>
    <t>Ridgemont Partners Management LLC</t>
  </si>
  <si>
    <t>Rotunda Capital Partners LLC</t>
  </si>
  <si>
    <t>Munch's Supply LLC</t>
  </si>
  <si>
    <t>Wells Enterprises Inc</t>
  </si>
  <si>
    <t>Arbor Private Investment Co LP</t>
  </si>
  <si>
    <t>Fieldbrook Foods Corp</t>
  </si>
  <si>
    <t>Americold Realty Trust</t>
  </si>
  <si>
    <t>Cloverleaf Cold Storage Co Inc</t>
  </si>
  <si>
    <t>Zeta Global Inc</t>
  </si>
  <si>
    <t>Sizmek Inc</t>
  </si>
  <si>
    <t>Mangosteen TMK-Croesus Shinsaibashi</t>
  </si>
  <si>
    <t>Custom Profile Inc SPV</t>
  </si>
  <si>
    <t>Blackford Capital LLC</t>
  </si>
  <si>
    <t>Custom Profile Inc</t>
  </si>
  <si>
    <t>TASI Holdings Inc</t>
  </si>
  <si>
    <t>ONICON Inc</t>
  </si>
  <si>
    <t>Constellation Real Estate Group Inc</t>
  </si>
  <si>
    <t>TORCHx.com</t>
  </si>
  <si>
    <t>Comvest Group Holdings LP</t>
  </si>
  <si>
    <t>Verus Investment Partners</t>
  </si>
  <si>
    <t>Vandemark Chemical Inc</t>
  </si>
  <si>
    <t>I Squared Capital Advisors LLC</t>
  </si>
  <si>
    <t>Excelsior Energy Capital LP</t>
  </si>
  <si>
    <t>Grupo T-Solar Global USA Inc-25 MWDC El Centro Solar Project</t>
  </si>
  <si>
    <t>Mw Industries Inc</t>
  </si>
  <si>
    <t>Argosy Private Equity</t>
  </si>
  <si>
    <t>SW Holdings</t>
  </si>
  <si>
    <t>Smith-Cooper International Inc</t>
  </si>
  <si>
    <t>Anvil International LLC</t>
  </si>
  <si>
    <t>Bendigo &amp; Adelaide Bank Ltd</t>
  </si>
  <si>
    <t>Pepper Group Ltd-Residential Mortgage Portfolio</t>
  </si>
  <si>
    <t>Thoma Bravo LLC</t>
  </si>
  <si>
    <t>Autodata Solutions Inc</t>
  </si>
  <si>
    <t>T Rowe Price Group Inc</t>
  </si>
  <si>
    <t>CSL Capital Management LP</t>
  </si>
  <si>
    <t>Weatherford International Plc-Laboratory Services Business SPV</t>
  </si>
  <si>
    <t>Greenspring Associates Inc</t>
  </si>
  <si>
    <t>Hildred Capital Partners LLC</t>
  </si>
  <si>
    <t>Crown Laboratories Inc</t>
  </si>
  <si>
    <t>AE Industrial Partners LP</t>
  </si>
  <si>
    <t>KEB Enterprises LP</t>
  </si>
  <si>
    <t>Alpine Air Express Inc</t>
  </si>
  <si>
    <t>Fiera Infrastructure Inc</t>
  </si>
  <si>
    <t>Court Square Capital Partners</t>
  </si>
  <si>
    <t>Conterra Ultra Broadband LLC</t>
  </si>
  <si>
    <t>American Securities LLC</t>
  </si>
  <si>
    <t>Frontier Spinning Mills Inc</t>
  </si>
  <si>
    <t>Industrious National Management Co LLC</t>
  </si>
  <si>
    <t>ThinkTank Holdings LLC</t>
  </si>
  <si>
    <t>TechSpace Inc</t>
  </si>
  <si>
    <t>Blue Sea Capital LLC</t>
  </si>
  <si>
    <t>Anacapa Partners LP</t>
  </si>
  <si>
    <t>Krueger-Gilbert Health Physics Inc</t>
  </si>
  <si>
    <t>Tailwind Capital Group LLC</t>
  </si>
  <si>
    <t>Linsalata Capital Partners Inc</t>
  </si>
  <si>
    <t>RWA Holding Co Inc</t>
  </si>
  <si>
    <t>Custom Glass Solutions LLC</t>
  </si>
  <si>
    <t>Grey Mountain Partners LLC</t>
  </si>
  <si>
    <t>North American Specialty Glass</t>
  </si>
  <si>
    <t>Sphera Solutions Inc</t>
  </si>
  <si>
    <t>Level Equity Management LLC</t>
  </si>
  <si>
    <t>SiteHawk LLC</t>
  </si>
  <si>
    <t>Center Rock Capital Partners LP</t>
  </si>
  <si>
    <t>Signature Systems Group LLC</t>
  </si>
  <si>
    <t>Kyocera Corp</t>
  </si>
  <si>
    <t>Kelso &amp; Co LP</t>
  </si>
  <si>
    <t>SouthernCarlson Inc</t>
  </si>
  <si>
    <t>Monomoy Capital Partners III LP</t>
  </si>
  <si>
    <t>Kauffman Engineering Inc</t>
  </si>
  <si>
    <t>Netflix Inc</t>
  </si>
  <si>
    <t>Catapult Capital LLC</t>
  </si>
  <si>
    <t>Storybots Inc</t>
  </si>
  <si>
    <t>API Technologies Corp</t>
  </si>
  <si>
    <t>Truck Hero Inc</t>
  </si>
  <si>
    <t>Highlander Partners LP</t>
  </si>
  <si>
    <t>Lund International Holdings Inc</t>
  </si>
  <si>
    <t>Ardian SAS</t>
  </si>
  <si>
    <t>Renovalia Energy SA-Wind Farm Assets</t>
  </si>
  <si>
    <t>Passport Labs Inc</t>
  </si>
  <si>
    <t>Thompson Street Capital Part</t>
  </si>
  <si>
    <t>Complus Data Innovations Inc</t>
  </si>
  <si>
    <t>Blackstone Strategic Capital Holdings LP</t>
  </si>
  <si>
    <t>NPK Construction Equipment Inc</t>
  </si>
  <si>
    <t>Genesis Attachments LLC</t>
  </si>
  <si>
    <t>Solarpack Corp Tecnologia SL</t>
  </si>
  <si>
    <t>Tacna Solar SAC,Panamericana Solar SAC</t>
  </si>
  <si>
    <t>Partners Group Holding AG</t>
  </si>
  <si>
    <t>Idera Inc</t>
  </si>
  <si>
    <t>Langley Holdings PLC</t>
  </si>
  <si>
    <t>Marelli Motori SpA</t>
  </si>
  <si>
    <t>Versa Capital Management LLC</t>
  </si>
  <si>
    <t>Atlantic St Capital Mgmt LLC</t>
  </si>
  <si>
    <t>Alex Apparel Group Inc</t>
  </si>
  <si>
    <t>America Fujikura Ltd</t>
  </si>
  <si>
    <t>Moorgate Capital Partners LLC</t>
  </si>
  <si>
    <t>ITC Service Group Inc</t>
  </si>
  <si>
    <t>Dubin Clark &amp; Co Inc</t>
  </si>
  <si>
    <t>BBJ Rentals Inc</t>
  </si>
  <si>
    <t>Prometheus Group Enterprises LLC</t>
  </si>
  <si>
    <t>Stone Canyon Industries LLC</t>
  </si>
  <si>
    <t>Reddy Ice Holdings Inc</t>
  </si>
  <si>
    <t>Cc Industries Inc</t>
  </si>
  <si>
    <t>Trive Capital LLC</t>
  </si>
  <si>
    <t>Southern Towing Co</t>
  </si>
  <si>
    <t>Bonaccord Capital Partners I A LP</t>
  </si>
  <si>
    <t>Staple Street Capital LLC</t>
  </si>
  <si>
    <t>Ivy Technology</t>
  </si>
  <si>
    <t>Shareholders</t>
  </si>
  <si>
    <t>The Payment Group LLC</t>
  </si>
  <si>
    <t>TCW Asset Management Co LLC, a unit of Societe Generale SA and Cerberus Business Finance LLC</t>
  </si>
  <si>
    <t>Wafra Investment Advisory Group Inc and Landmark Partners LLC, a unit of OM Asset Management PLC</t>
  </si>
  <si>
    <t>Ardian France SA,  a unit of Ardian SAS and MCH Private Equity Investments</t>
  </si>
  <si>
    <t>Source: Thomson Reuters; through July 2, 2019</t>
  </si>
  <si>
    <t>Source: Thomson Reuters. Data is from April 1 through July 2, 2019</t>
  </si>
  <si>
    <t>Source: Thomson Reuters, SEC Filings, Buyouts; through July 2, 2019</t>
  </si>
  <si>
    <t>Warburg Pincus, General Atlantic, Accel, IVP, CapitalG, March Capital</t>
  </si>
  <si>
    <t>CRWD</t>
  </si>
  <si>
    <t>Crowdstrike</t>
  </si>
  <si>
    <t>Vector Capital</t>
  </si>
  <si>
    <t>CMBM</t>
  </si>
  <si>
    <t>Cambium</t>
  </si>
  <si>
    <t>TSG Consumer Products</t>
  </si>
  <si>
    <t>RVLV</t>
  </si>
  <si>
    <t>Revolve Group</t>
  </si>
  <si>
    <t>AbbVie Biotech Ventures, Invus Group, Pfizer Venture, Polaris Growth Management, Omega Funds, Novo Holdings, EcoR1 Capital</t>
  </si>
  <si>
    <t>MORF</t>
  </si>
  <si>
    <t>Morphic Therapeutic Inc</t>
  </si>
  <si>
    <t>Blackstone Group, General Atlantic, Hellman &amp; Friedman</t>
  </si>
  <si>
    <t>CHING</t>
  </si>
  <si>
    <t>Change Healthcare Holdings Inc</t>
  </si>
  <si>
    <t>06/26/2019</t>
  </si>
  <si>
    <t>Canaan Partners, DBL Partners, e.ventures, Expansion Venture Capital, Great Hill Equity Partners, Greenspring Associates, Greycroft Partners, Industry Ventures, InterWest Partners, Novel TM Ventures, Broadway Angels, Springboard Venture, Perella Weinberg Partners, Sandbridge Captial</t>
  </si>
  <si>
    <t>REAL</t>
  </si>
  <si>
    <t>RealReal Inc, The</t>
  </si>
  <si>
    <t>06/27/2019</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</si>
</sst>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
    <numFmt numFmtId="166" formatCode="0.0%"/>
    <numFmt numFmtId="167" formatCode="mm/dd/yy"/>
    <numFmt numFmtId="168" formatCode="################.000"/>
    <numFmt numFmtId="169" formatCode="#,###,###,###,###,###.000"/>
    <numFmt numFmtId="170" formatCode="mm/dd/yyyy"/>
    <numFmt numFmtId="171" formatCode="_(* #,##0.0_);_(* \(#,##0.0\);_(* &quot;-&quot;??_);_(@_)"/>
    <numFmt numFmtId="172" formatCode="#,##0.000"/>
    <numFmt numFmtId="173" formatCode="0.0"/>
    <numFmt numFmtId="174" formatCode="mmm\-yyyy"/>
    <numFmt numFmtId="175" formatCode="0.00000000"/>
    <numFmt numFmtId="176" formatCode="#,##0.0"/>
    <numFmt numFmtId="177" formatCode="###0"/>
    <numFmt numFmtId="178" formatCode="#,###,###,###,###,###.0"/>
    <numFmt numFmtId="179" formatCode="0.000%"/>
    <numFmt numFmtId="180" formatCode="0.0000%"/>
    <numFmt numFmtId="181" formatCode="0.000"/>
    <numFmt numFmtId="182" formatCode="[$-409]dddd\,\ mmmm\ dd\,\ yyyy"/>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0.0000"/>
    <numFmt numFmtId="189" formatCode="################.00"/>
    <numFmt numFmtId="190" formatCode="[$-409]dddd\,\ mmmm\ d\,\ yyyy"/>
    <numFmt numFmtId="191" formatCode="&quot;$&quot;#,##0.00"/>
    <numFmt numFmtId="192" formatCode="dd\-mmm\-yyyy"/>
    <numFmt numFmtId="193" formatCode="#,##0.00;[Red]\(#,##0.00\)"/>
    <numFmt numFmtId="194" formatCode="0000"/>
    <numFmt numFmtId="195" formatCode="0.000000"/>
    <numFmt numFmtId="196" formatCode="0.0000000"/>
    <numFmt numFmtId="197" formatCode="0.00000"/>
    <numFmt numFmtId="198" formatCode="################.0000"/>
    <numFmt numFmtId="199" formatCode="################.00000"/>
    <numFmt numFmtId="200" formatCode="################.000000"/>
    <numFmt numFmtId="201" formatCode="m/d/yyyy;@"/>
    <numFmt numFmtId="202" formatCode="################.0000000"/>
    <numFmt numFmtId="203" formatCode="################.00000000"/>
  </numFmts>
  <fonts count="49">
    <font>
      <sz val="11"/>
      <color indexed="8"/>
      <name val="Calibri"/>
      <family val="2"/>
    </font>
    <font>
      <sz val="10"/>
      <name val="Arial"/>
      <family val="2"/>
    </font>
    <font>
      <sz val="10"/>
      <color indexed="8"/>
      <name val="Arial"/>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indexed="8"/>
      <name val="Times New Roman"/>
      <family val="1"/>
    </font>
    <font>
      <b/>
      <sz val="10"/>
      <color indexed="8"/>
      <name val="Times New Roman"/>
      <family val="1"/>
    </font>
    <font>
      <sz val="10"/>
      <color indexed="8"/>
      <name val="Times New Roman"/>
      <family val="1"/>
    </font>
    <font>
      <sz val="11"/>
      <color indexed="8"/>
      <name val="Source Sans Pro"/>
      <family val="2"/>
    </font>
    <font>
      <sz val="12"/>
      <color indexed="8"/>
      <name val="Source Sans Pro"/>
      <family val="2"/>
    </font>
    <font>
      <sz val="10"/>
      <name val="Times New Roman"/>
      <family val="1"/>
    </font>
    <font>
      <sz val="9"/>
      <color indexed="8"/>
      <name val="Times New Roman"/>
      <family val="1"/>
    </font>
    <font>
      <b/>
      <sz val="10"/>
      <name val="Times New Roman"/>
      <family val="1"/>
    </font>
    <font>
      <sz val="10.5"/>
      <color indexed="8"/>
      <name val="Times New Roman"/>
      <family val="0"/>
    </font>
    <font>
      <sz val="10"/>
      <color indexed="8"/>
      <name val="Calibri"/>
      <family val="0"/>
    </font>
    <font>
      <sz val="8.45"/>
      <color indexed="8"/>
      <name val="Times New Roman"/>
      <family val="0"/>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6"/>
      <color indexed="8"/>
      <name val="Times New Roman"/>
      <family val="0"/>
    </font>
    <font>
      <sz val="12"/>
      <color indexed="8"/>
      <name val="Times New Roman"/>
      <family val="0"/>
    </font>
    <font>
      <b/>
      <sz val="20"/>
      <color indexed="8"/>
      <name val="Times New Roman"/>
      <family val="0"/>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4"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Alignment="0" applyProtection="0"/>
    <xf numFmtId="0" fontId="47" fillId="27" borderId="8" applyNumberFormat="0" applyAlignment="0" applyProtection="0"/>
    <xf numFmtId="9" fontId="0" fillId="0" borderId="0" applyFill="0" applyBorder="0" applyAlignment="0" applyProtection="0"/>
    <xf numFmtId="0" fontId="48" fillId="0" borderId="0" applyNumberFormat="0" applyFill="0" applyBorder="0" applyAlignment="0" applyProtection="0"/>
    <xf numFmtId="0" fontId="5" fillId="0" borderId="9" applyNumberFormat="0" applyFill="0" applyAlignment="0" applyProtection="0"/>
    <xf numFmtId="0" fontId="6" fillId="0" borderId="0" applyNumberFormat="0" applyFill="0" applyBorder="0" applyAlignment="0" applyProtection="0"/>
  </cellStyleXfs>
  <cellXfs count="48">
    <xf numFmtId="0" fontId="0" fillId="0" borderId="0" xfId="0" applyAlignment="1">
      <alignment/>
    </xf>
    <xf numFmtId="0" fontId="7" fillId="0" borderId="0" xfId="0" applyFont="1" applyAlignment="1">
      <alignment/>
    </xf>
    <xf numFmtId="0" fontId="8" fillId="0" borderId="0" xfId="0" applyFont="1" applyAlignment="1">
      <alignment vertical="top" wrapText="1"/>
    </xf>
    <xf numFmtId="0" fontId="8" fillId="33" borderId="0" xfId="0" applyFont="1" applyFill="1" applyAlignment="1">
      <alignment vertical="top" wrapText="1"/>
    </xf>
    <xf numFmtId="0" fontId="9" fillId="0" borderId="0" xfId="0" applyFont="1" applyAlignment="1">
      <alignment vertical="top" wrapText="1"/>
    </xf>
    <xf numFmtId="0" fontId="9" fillId="33" borderId="0" xfId="0" applyFont="1" applyFill="1" applyAlignment="1">
      <alignment/>
    </xf>
    <xf numFmtId="1" fontId="7" fillId="0" borderId="0" xfId="0" applyNumberFormat="1" applyFont="1" applyAlignment="1">
      <alignment horizontal="right"/>
    </xf>
    <xf numFmtId="1" fontId="7" fillId="0" borderId="0" xfId="0" applyNumberFormat="1" applyFont="1" applyAlignment="1">
      <alignment/>
    </xf>
    <xf numFmtId="0" fontId="9" fillId="0" borderId="0" xfId="0" applyFont="1" applyAlignment="1">
      <alignment/>
    </xf>
    <xf numFmtId="0" fontId="8" fillId="0" borderId="0" xfId="0" applyFont="1" applyAlignment="1">
      <alignment horizontal="left" vertical="top" wrapText="1"/>
    </xf>
    <xf numFmtId="0" fontId="8" fillId="0" borderId="0" xfId="0" applyFont="1" applyAlignment="1">
      <alignment horizontal="center" vertical="top" wrapText="1"/>
    </xf>
    <xf numFmtId="0" fontId="9" fillId="33" borderId="0" xfId="0" applyFont="1" applyFill="1" applyAlignment="1">
      <alignment vertical="top"/>
    </xf>
    <xf numFmtId="0" fontId="9" fillId="0" borderId="0" xfId="0" applyFont="1" applyAlignment="1">
      <alignment horizontal="right" vertical="top"/>
    </xf>
    <xf numFmtId="0" fontId="9" fillId="0" borderId="0" xfId="0" applyFont="1" applyAlignment="1">
      <alignment vertical="top"/>
    </xf>
    <xf numFmtId="165" fontId="9" fillId="0" borderId="0" xfId="0" applyNumberFormat="1" applyFont="1" applyAlignment="1">
      <alignment vertical="top"/>
    </xf>
    <xf numFmtId="0" fontId="9" fillId="0" borderId="0" xfId="64" applyFont="1" applyAlignment="1">
      <alignment vertical="top"/>
      <protection/>
    </xf>
    <xf numFmtId="189" fontId="9" fillId="0" borderId="0" xfId="64" applyNumberFormat="1" applyFont="1" applyAlignment="1">
      <alignment vertical="top"/>
      <protection/>
    </xf>
    <xf numFmtId="0" fontId="9" fillId="33" borderId="0" xfId="64" applyFont="1" applyFill="1" applyAlignment="1">
      <alignment vertical="top"/>
      <protection/>
    </xf>
    <xf numFmtId="170" fontId="9" fillId="0" borderId="0" xfId="64" applyNumberFormat="1" applyFont="1" applyAlignment="1">
      <alignment horizontal="right" vertical="top"/>
      <protection/>
    </xf>
    <xf numFmtId="0" fontId="11" fillId="0" borderId="0" xfId="0" applyFont="1" applyAlignment="1">
      <alignment/>
    </xf>
    <xf numFmtId="0" fontId="11" fillId="0" borderId="0" xfId="0" applyFont="1" applyAlignment="1">
      <alignment vertical="top" wrapText="1"/>
    </xf>
    <xf numFmtId="9" fontId="10" fillId="0" borderId="0" xfId="72" applyFont="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9" fillId="0" borderId="13" xfId="0" applyFont="1" applyBorder="1" applyAlignment="1">
      <alignment vertical="top" wrapText="1"/>
    </xf>
    <xf numFmtId="0" fontId="12" fillId="0" borderId="14" xfId="0" applyFont="1" applyBorder="1" applyAlignment="1">
      <alignment/>
    </xf>
    <xf numFmtId="166" fontId="9" fillId="0" borderId="15" xfId="72" applyNumberFormat="1" applyFont="1" applyBorder="1" applyAlignment="1">
      <alignment/>
    </xf>
    <xf numFmtId="0" fontId="9" fillId="0" borderId="16" xfId="0" applyFont="1" applyBorder="1" applyAlignment="1">
      <alignment vertical="top" wrapText="1"/>
    </xf>
    <xf numFmtId="166" fontId="9" fillId="0" borderId="17" xfId="72" applyNumberFormat="1" applyFont="1" applyBorder="1" applyAlignment="1">
      <alignment/>
    </xf>
    <xf numFmtId="2" fontId="7" fillId="0" borderId="0" xfId="0" applyNumberFormat="1" applyFont="1" applyAlignment="1">
      <alignment/>
    </xf>
    <xf numFmtId="164" fontId="7" fillId="0" borderId="0" xfId="0" applyNumberFormat="1" applyFont="1" applyAlignment="1">
      <alignment horizontal="right"/>
    </xf>
    <xf numFmtId="0" fontId="8" fillId="0" borderId="13" xfId="0" applyFont="1" applyBorder="1" applyAlignment="1">
      <alignment vertical="top" wrapText="1"/>
    </xf>
    <xf numFmtId="0" fontId="14" fillId="0" borderId="14" xfId="0" applyFont="1" applyBorder="1" applyAlignment="1">
      <alignment/>
    </xf>
    <xf numFmtId="166" fontId="8" fillId="0" borderId="15" xfId="72" applyNumberFormat="1" applyFont="1" applyBorder="1" applyAlignment="1">
      <alignment/>
    </xf>
    <xf numFmtId="0" fontId="9" fillId="0" borderId="0" xfId="64" applyFont="1" applyAlignment="1">
      <alignment vertical="top" wrapText="1"/>
      <protection/>
    </xf>
    <xf numFmtId="173" fontId="7" fillId="0" borderId="0" xfId="0" applyNumberFormat="1" applyFont="1" applyAlignment="1">
      <alignment/>
    </xf>
    <xf numFmtId="0" fontId="9" fillId="0" borderId="0" xfId="0" applyFont="1" applyAlignment="1">
      <alignment horizontal="right"/>
    </xf>
    <xf numFmtId="0" fontId="13" fillId="0" borderId="0" xfId="0" applyFont="1" applyAlignment="1">
      <alignment horizontal="left"/>
    </xf>
    <xf numFmtId="0" fontId="9" fillId="0" borderId="0" xfId="0" applyFont="1" applyAlignment="1">
      <alignment wrapText="1"/>
    </xf>
    <xf numFmtId="14" fontId="9" fillId="0" borderId="0" xfId="0" applyNumberFormat="1" applyFont="1" applyAlignment="1">
      <alignment/>
    </xf>
    <xf numFmtId="0" fontId="8" fillId="0" borderId="0" xfId="0" applyFont="1" applyAlignment="1">
      <alignment/>
    </xf>
    <xf numFmtId="0" fontId="8" fillId="0" borderId="0" xfId="0" applyFont="1" applyAlignment="1">
      <alignment wrapText="1"/>
    </xf>
    <xf numFmtId="0" fontId="8" fillId="0" borderId="0" xfId="0" applyFont="1" applyAlignment="1">
      <alignment horizontal="center" vertical="top"/>
    </xf>
    <xf numFmtId="168" fontId="9" fillId="0" borderId="0" xfId="64" applyNumberFormat="1" applyFont="1" applyAlignment="1">
      <alignment vertical="top"/>
      <protection/>
    </xf>
    <xf numFmtId="0" fontId="9" fillId="0" borderId="0" xfId="64" applyFont="1">
      <alignment/>
      <protection/>
    </xf>
    <xf numFmtId="0" fontId="9" fillId="0" borderId="0" xfId="64" applyFont="1" applyAlignment="1">
      <alignment horizontal="left" vertical="top" wrapText="1"/>
      <protection/>
    </xf>
    <xf numFmtId="0" fontId="9" fillId="0" borderId="0" xfId="64" applyFont="1" applyAlignment="1">
      <alignment horizontal="right" vertical="top"/>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3" xfId="61"/>
    <cellStyle name="Normal 3 2" xfId="62"/>
    <cellStyle name="Normal 4" xfId="63"/>
    <cellStyle name="Normal 4 2"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0" i="0" u="none" baseline="0">
                <a:solidFill>
                  <a:srgbClr val="000000"/>
                </a:solidFill>
              </a:rPr>
              <a:t>Buyout M&amp;A Exits By Quarter</a:t>
            </a:r>
          </a:p>
        </c:rich>
      </c:tx>
      <c:layout>
        <c:manualLayout>
          <c:xMode val="factor"/>
          <c:yMode val="factor"/>
          <c:x val="-0.001"/>
          <c:y val="-0.011"/>
        </c:manualLayout>
      </c:layout>
      <c:spPr>
        <a:noFill/>
        <a:ln>
          <a:noFill/>
        </a:ln>
      </c:spPr>
    </c:title>
    <c:plotArea>
      <c:layout>
        <c:manualLayout>
          <c:xMode val="edge"/>
          <c:yMode val="edge"/>
          <c:x val="0.0005"/>
          <c:y val="0.082"/>
          <c:w val="0.99475"/>
          <c:h val="0.8795"/>
        </c:manualLayout>
      </c:layout>
      <c:barChart>
        <c:barDir val="col"/>
        <c:grouping val="clustered"/>
        <c:varyColors val="0"/>
        <c:ser>
          <c:idx val="0"/>
          <c:order val="0"/>
          <c:tx>
            <c:strRef>
              <c:f>'M&amp;A Quarter Breakdown'!$B$3</c:f>
              <c:strCache>
                <c:ptCount val="1"/>
                <c:pt idx="0">
                  <c:v>Value ($B)</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2"/>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3"/>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4"/>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5"/>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6"/>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7"/>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8"/>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9"/>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0"/>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1"/>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2"/>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3"/>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4"/>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5"/>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6"/>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7"/>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8"/>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19"/>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dLbl>
              <c:idx val="20"/>
              <c:txPr>
                <a:bodyPr vert="horz" rot="0" anchor="ctr"/>
                <a:lstStyle/>
                <a:p>
                  <a:pPr algn="ctr">
                    <a:defRPr lang="en-US" cap="none" sz="1050" b="0" i="0" u="none" baseline="0">
                      <a:solidFill>
                        <a:srgbClr val="000000"/>
                      </a:solidFill>
                    </a:defRPr>
                  </a:pPr>
                </a:p>
              </c:txPr>
              <c:numFmt formatCode="General" sourceLinked="1"/>
              <c:dLblPos val="inBase"/>
              <c:showLegendKey val="0"/>
              <c:showVal val="1"/>
              <c:showBubbleSize val="0"/>
              <c:showCatName val="0"/>
              <c:showSerName val="0"/>
              <c:showPercent val="0"/>
            </c:dLbl>
            <c:numFmt formatCode="General" sourceLinked="1"/>
            <c:dLblPos val="inBase"/>
            <c:showLegendKey val="0"/>
            <c:showVal val="1"/>
            <c:showBubbleSize val="0"/>
            <c:showCatName val="0"/>
            <c:showSerName val="0"/>
            <c:showPercent val="0"/>
          </c:dLbls>
          <c:cat>
            <c:strRef>
              <c:f>'M&amp;A Quarter Breakdown'!$A$12:$A$32</c:f>
              <c:strCache/>
            </c:strRef>
          </c:cat>
          <c:val>
            <c:numRef>
              <c:f>'M&amp;A Quarter Breakdown'!$B$12:$B$32</c:f>
              <c:numCache/>
            </c:numRef>
          </c:val>
        </c:ser>
        <c:axId val="7773738"/>
        <c:axId val="24111811"/>
      </c:barChart>
      <c:lineChart>
        <c:grouping val="standard"/>
        <c:varyColors val="0"/>
        <c:ser>
          <c:idx val="1"/>
          <c:order val="1"/>
          <c:tx>
            <c:strRef>
              <c:f>'M&amp;A Quarter Breakdown'!$C$3</c:f>
              <c:strCache>
                <c:ptCount val="1"/>
                <c:pt idx="0">
                  <c:v>No. of Deals</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2"/>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3"/>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4"/>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5"/>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7"/>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8"/>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19"/>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dLbl>
              <c:idx val="20"/>
              <c:txPr>
                <a:bodyPr vert="horz" rot="0" anchor="ctr"/>
                <a:lstStyle/>
                <a:p>
                  <a:pPr algn="ctr">
                    <a:defRPr lang="en-US" cap="none" sz="1050"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'M&amp;A Quarter Breakdown'!$A$12:$A$32</c:f>
              <c:strCache/>
            </c:strRef>
          </c:cat>
          <c:val>
            <c:numRef>
              <c:f>'M&amp;A Quarter Breakdown'!$C$12:$C$32</c:f>
              <c:numCache/>
            </c:numRef>
          </c:val>
          <c:smooth val="0"/>
        </c:ser>
        <c:axId val="28153880"/>
        <c:axId val="11156153"/>
      </c:lineChart>
      <c:catAx>
        <c:axId val="7773738"/>
        <c:scaling>
          <c:orientation val="minMax"/>
        </c:scaling>
        <c:axPos val="b"/>
        <c:delete val="0"/>
        <c:numFmt formatCode="General" sourceLinked="0"/>
        <c:majorTickMark val="in"/>
        <c:minorTickMark val="none"/>
        <c:tickLblPos val="nextTo"/>
        <c:spPr>
          <a:ln w="3175">
            <a:solidFill>
              <a:srgbClr val="808080"/>
            </a:solidFill>
          </a:ln>
        </c:spPr>
        <c:crossAx val="24111811"/>
        <c:crosses val="autoZero"/>
        <c:auto val="0"/>
        <c:lblOffset val="100"/>
        <c:tickLblSkip val="1"/>
        <c:noMultiLvlLbl val="0"/>
      </c:catAx>
      <c:valAx>
        <c:axId val="24111811"/>
        <c:scaling>
          <c:orientation val="minMax"/>
        </c:scaling>
        <c:axPos val="l"/>
        <c:majorGridlines>
          <c:spPr>
            <a:ln w="3175">
              <a:solidFill>
                <a:srgbClr val="C0C0C0"/>
              </a:solidFill>
            </a:ln>
          </c:spPr>
        </c:majorGridlines>
        <c:delete val="0"/>
        <c:numFmt formatCode="General" sourceLinked="0"/>
        <c:majorTickMark val="in"/>
        <c:minorTickMark val="none"/>
        <c:tickLblPos val="nextTo"/>
        <c:spPr>
          <a:ln w="3175">
            <a:solidFill>
              <a:srgbClr val="808080"/>
            </a:solidFill>
          </a:ln>
        </c:spPr>
        <c:crossAx val="7773738"/>
        <c:crossesAt val="1"/>
        <c:crossBetween val="between"/>
        <c:dispUnits/>
      </c:valAx>
      <c:catAx>
        <c:axId val="28153880"/>
        <c:scaling>
          <c:orientation val="minMax"/>
        </c:scaling>
        <c:axPos val="b"/>
        <c:delete val="1"/>
        <c:majorTickMark val="out"/>
        <c:minorTickMark val="none"/>
        <c:tickLblPos val="nextTo"/>
        <c:crossAx val="11156153"/>
        <c:crosses val="autoZero"/>
        <c:auto val="0"/>
        <c:lblOffset val="100"/>
        <c:tickLblSkip val="1"/>
        <c:noMultiLvlLbl val="0"/>
      </c:catAx>
      <c:valAx>
        <c:axId val="11156153"/>
        <c:scaling>
          <c:orientation val="minMax"/>
        </c:scaling>
        <c:axPos val="l"/>
        <c:delete val="0"/>
        <c:numFmt formatCode="General" sourceLinked="0"/>
        <c:majorTickMark val="in"/>
        <c:minorTickMark val="none"/>
        <c:tickLblPos val="nextTo"/>
        <c:spPr>
          <a:ln w="3175">
            <a:solidFill>
              <a:srgbClr val="808080"/>
            </a:solidFill>
          </a:ln>
        </c:spPr>
        <c:crossAx val="28153880"/>
        <c:crosses val="max"/>
        <c:crossBetween val="between"/>
        <c:dispUnits/>
      </c:valAx>
      <c:spPr>
        <a:solidFill>
          <a:srgbClr val="FFFFFF"/>
        </a:solidFill>
        <a:ln w="25400">
          <a:solidFill>
            <a:srgbClr val="C0C0C0"/>
          </a:solidFill>
        </a:ln>
      </c:spPr>
    </c:plotArea>
    <c:legend>
      <c:legendPos val="r"/>
      <c:layout>
        <c:manualLayout>
          <c:xMode val="edge"/>
          <c:yMode val="edge"/>
          <c:x val="0.36975"/>
          <c:y val="0.125"/>
          <c:w val="0.26575"/>
          <c:h val="0.04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Q2 2019 M&amp;A exits industry breakdown</a:t>
            </a:r>
          </a:p>
        </c:rich>
      </c:tx>
      <c:layout>
        <c:manualLayout>
          <c:xMode val="factor"/>
          <c:yMode val="factor"/>
          <c:x val="-0.00175"/>
          <c:y val="-0.01375"/>
        </c:manualLayout>
      </c:layout>
      <c:spPr>
        <a:noFill/>
        <a:ln>
          <a:noFill/>
        </a:ln>
      </c:spPr>
    </c:title>
    <c:plotArea>
      <c:layout>
        <c:manualLayout>
          <c:xMode val="edge"/>
          <c:yMode val="edge"/>
          <c:x val="0.10875"/>
          <c:y val="0.1735"/>
          <c:w val="0.57325"/>
          <c:h val="0.7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3175">
                <a:noFill/>
              </a:ln>
            </c:spPr>
          </c:dPt>
          <c:dPt>
            <c:idx val="1"/>
            <c:spPr>
              <a:solidFill>
                <a:srgbClr val="C00000"/>
              </a:solidFill>
              <a:ln w="3175">
                <a:noFill/>
              </a:ln>
            </c:spPr>
          </c:dPt>
          <c:dPt>
            <c:idx val="2"/>
            <c:spPr>
              <a:solidFill>
                <a:srgbClr val="00B050"/>
              </a:solidFill>
              <a:ln w="3175">
                <a:noFill/>
              </a:ln>
            </c:spPr>
          </c:dPt>
          <c:dPt>
            <c:idx val="3"/>
            <c:spPr>
              <a:solidFill>
                <a:srgbClr val="7030A0"/>
              </a:solidFill>
              <a:ln w="3175">
                <a:noFill/>
              </a:ln>
            </c:spPr>
          </c:dPt>
          <c:dPt>
            <c:idx val="4"/>
            <c:spPr>
              <a:solidFill>
                <a:srgbClr val="00CCFF"/>
              </a:solidFill>
              <a:ln w="3175">
                <a:noFill/>
              </a:ln>
            </c:spPr>
          </c:dPt>
          <c:dPt>
            <c:idx val="5"/>
            <c:spPr>
              <a:solidFill>
                <a:srgbClr val="CC7B38"/>
              </a:solidFill>
              <a:ln w="3175">
                <a:noFill/>
              </a:ln>
            </c:spPr>
          </c:dPt>
          <c:dPt>
            <c:idx val="6"/>
            <c:spPr>
              <a:solidFill>
                <a:srgbClr val="4F81BD"/>
              </a:solidFill>
              <a:ln w="3175">
                <a:noFill/>
              </a:ln>
            </c:spPr>
          </c:dPt>
          <c:dPt>
            <c:idx val="7"/>
            <c:spPr>
              <a:solidFill>
                <a:srgbClr val="FFFF00"/>
              </a:solidFill>
              <a:ln w="3175">
                <a:noFill/>
              </a:ln>
            </c:spPr>
          </c:dPt>
          <c:dPt>
            <c:idx val="8"/>
            <c:spPr>
              <a:solidFill>
                <a:srgbClr val="92D050"/>
              </a:solidFill>
              <a:ln w="3175">
                <a:noFill/>
              </a:ln>
            </c:spPr>
          </c:dPt>
          <c:dPt>
            <c:idx val="9"/>
            <c:spPr>
              <a:solidFill>
                <a:srgbClr val="B3A2C7"/>
              </a:solidFill>
              <a:ln w="3175">
                <a:noFill/>
              </a:ln>
            </c:spPr>
          </c:dPt>
          <c:cat>
            <c:strRef>
              <c:f>Industry!$B$3:$B$12</c:f>
              <c:strCache/>
            </c:strRef>
          </c:cat>
          <c:val>
            <c:numRef>
              <c:f>Industry!$C$3:$C$12</c:f>
              <c:numCache/>
            </c:numRef>
          </c:val>
        </c:ser>
      </c:pieChart>
      <c:spPr>
        <a:noFill/>
        <a:ln>
          <a:noFill/>
        </a:ln>
      </c:spPr>
    </c:plotArea>
    <c:legend>
      <c:legendPos val="r"/>
      <c:layout>
        <c:manualLayout>
          <c:xMode val="edge"/>
          <c:yMode val="edge"/>
          <c:x val="0.7135"/>
          <c:y val="0.1005"/>
          <c:w val="0.26825"/>
          <c:h val="0.85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PE-Backed IPO Exits By Quarter</a:t>
            </a:r>
          </a:p>
        </c:rich>
      </c:tx>
      <c:layout>
        <c:manualLayout>
          <c:xMode val="factor"/>
          <c:yMode val="factor"/>
          <c:x val="-0.0015"/>
          <c:y val="-0.01625"/>
        </c:manualLayout>
      </c:layout>
      <c:spPr>
        <a:noFill/>
        <a:ln>
          <a:noFill/>
        </a:ln>
      </c:spPr>
    </c:title>
    <c:plotArea>
      <c:layout>
        <c:manualLayout>
          <c:xMode val="edge"/>
          <c:yMode val="edge"/>
          <c:x val="0.00525"/>
          <c:y val="0.1025"/>
          <c:w val="0.98525"/>
          <c:h val="0.8085"/>
        </c:manualLayout>
      </c:layout>
      <c:barChart>
        <c:barDir val="col"/>
        <c:grouping val="clustered"/>
        <c:varyColors val="0"/>
        <c:ser>
          <c:idx val="0"/>
          <c:order val="0"/>
          <c:tx>
            <c:strRef>
              <c:f>'IPO Quarter Breakdown'!$B$2</c:f>
              <c:strCache>
                <c:ptCount val="1"/>
                <c:pt idx="0">
                  <c:v>Value ($B)</c:v>
                </c:pt>
              </c:strCache>
            </c:strRef>
          </c:tx>
          <c:spPr>
            <a:solidFill>
              <a:srgbClr val="00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8"/>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9"/>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0"/>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1"/>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2"/>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3"/>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4"/>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5"/>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6"/>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7"/>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8"/>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dLbl>
              <c:idx val="19"/>
              <c:txPr>
                <a:bodyPr vert="horz" rot="0" anchor="ctr"/>
                <a:lstStyle/>
                <a:p>
                  <a:pPr algn="ctr">
                    <a:defRPr lang="en-US" cap="none" sz="1000" b="0" i="0" u="none" baseline="0">
                      <a:solidFill>
                        <a:srgbClr val="000000"/>
                      </a:solidFill>
                    </a:defRPr>
                  </a:pPr>
                </a:p>
              </c:txPr>
              <c:numFmt formatCode="General" sourceLinked="1"/>
              <c:dLblPos val="inBase"/>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dLblPos val="inBase"/>
            <c:showLegendKey val="0"/>
            <c:showVal val="1"/>
            <c:showBubbleSize val="0"/>
            <c:showCatName val="0"/>
            <c:showSerName val="0"/>
            <c:showPercent val="0"/>
          </c:dLbls>
          <c:cat>
            <c:strRef>
              <c:f>'IPO Quarter Breakdown'!$A$12:$A$32</c:f>
              <c:strCache/>
            </c:strRef>
          </c:cat>
          <c:val>
            <c:numRef>
              <c:f>'IPO Quarter Breakdown'!$B$12:$B$32</c:f>
              <c:numCache/>
            </c:numRef>
          </c:val>
        </c:ser>
        <c:axId val="55092982"/>
        <c:axId val="54192607"/>
      </c:barChart>
      <c:lineChart>
        <c:grouping val="standard"/>
        <c:varyColors val="0"/>
        <c:ser>
          <c:idx val="1"/>
          <c:order val="1"/>
          <c:tx>
            <c:strRef>
              <c:f>'IPO Quarter Breakdown'!$C$2</c:f>
              <c:strCache>
                <c:ptCount val="1"/>
                <c:pt idx="0">
                  <c:v>No. of Deals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2"/>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3"/>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4"/>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5"/>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7"/>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8"/>
              <c:tx>
                <c:rich>
                  <a:bodyPr vert="horz" rot="0" anchor="ctr"/>
                  <a:lstStyle/>
                  <a:p>
                    <a:pPr algn="ctr">
                      <a:defRPr/>
                    </a:pPr>
                    <a:r>
                      <a:rPr lang="en-US" cap="none" sz="1000" b="0" i="0" u="none" baseline="0">
                        <a:solidFill>
                          <a:srgbClr val="000000"/>
                        </a:solidFill>
                      </a:rPr>
                      <a:t>10</a:t>
                    </a:r>
                  </a:p>
                </c:rich>
              </c:tx>
              <c:numFmt formatCode="General" sourceLinked="1"/>
              <c:dLblPos val="t"/>
              <c:showLegendKey val="0"/>
              <c:showVal val="0"/>
              <c:showBubbleSize val="0"/>
              <c:showCatName val="1"/>
              <c:showSerName val="0"/>
              <c:showPercent val="0"/>
            </c:dLbl>
            <c:dLbl>
              <c:idx val="19"/>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'IPO Quarter Breakdown'!$A$12:$A$32</c:f>
              <c:strCache/>
            </c:strRef>
          </c:cat>
          <c:val>
            <c:numRef>
              <c:f>'IPO Quarter Breakdown'!$C$12:$C$32</c:f>
              <c:numCache/>
            </c:numRef>
          </c:val>
          <c:smooth val="0"/>
        </c:ser>
        <c:axId val="28081732"/>
        <c:axId val="9063861"/>
      </c:lineChart>
      <c:catAx>
        <c:axId val="55092982"/>
        <c:scaling>
          <c:orientation val="minMax"/>
        </c:scaling>
        <c:axPos val="b"/>
        <c:delete val="0"/>
        <c:numFmt formatCode="General" sourceLinked="0"/>
        <c:majorTickMark val="in"/>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192607"/>
        <c:crosses val="autoZero"/>
        <c:auto val="0"/>
        <c:lblOffset val="100"/>
        <c:tickLblSkip val="1"/>
        <c:noMultiLvlLbl val="0"/>
      </c:catAx>
      <c:valAx>
        <c:axId val="54192607"/>
        <c:scaling>
          <c:orientation val="minMax"/>
        </c:scaling>
        <c:axPos val="l"/>
        <c:majorGridlines>
          <c:spPr>
            <a:ln w="3175">
              <a:solidFill>
                <a:srgbClr val="C0C0C0"/>
              </a:solidFill>
            </a:ln>
          </c:spPr>
        </c:majorGridlines>
        <c:delete val="0"/>
        <c:numFmt formatCode="General" sourceLinked="0"/>
        <c:majorTickMark val="in"/>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092982"/>
        <c:crossesAt val="1"/>
        <c:crossBetween val="between"/>
        <c:dispUnits/>
      </c:valAx>
      <c:catAx>
        <c:axId val="28081732"/>
        <c:scaling>
          <c:orientation val="minMax"/>
        </c:scaling>
        <c:axPos val="b"/>
        <c:delete val="1"/>
        <c:majorTickMark val="out"/>
        <c:minorTickMark val="none"/>
        <c:tickLblPos val="nextTo"/>
        <c:crossAx val="9063861"/>
        <c:crosses val="autoZero"/>
        <c:auto val="0"/>
        <c:lblOffset val="100"/>
        <c:tickLblSkip val="1"/>
        <c:noMultiLvlLbl val="0"/>
      </c:catAx>
      <c:valAx>
        <c:axId val="9063861"/>
        <c:scaling>
          <c:orientation val="minMax"/>
        </c:scaling>
        <c:axPos val="l"/>
        <c:delete val="0"/>
        <c:numFmt formatCode="General" sourceLinked="0"/>
        <c:majorTickMark val="in"/>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081732"/>
        <c:crosses val="max"/>
        <c:crossBetween val="between"/>
        <c:dispUnits/>
      </c:valAx>
      <c:spPr>
        <a:solidFill>
          <a:srgbClr val="FFFFFF"/>
        </a:solidFill>
        <a:ln w="3175">
          <a:noFill/>
        </a:ln>
      </c:spPr>
    </c:plotArea>
    <c:legend>
      <c:legendPos val="r"/>
      <c:layout>
        <c:manualLayout>
          <c:xMode val="edge"/>
          <c:yMode val="edge"/>
          <c:x val="0.78775"/>
          <c:y val="0.21125"/>
          <c:w val="0.15525"/>
          <c:h val="0.041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9525</xdr:rowOff>
    </xdr:from>
    <xdr:to>
      <xdr:col>18</xdr:col>
      <xdr:colOff>19050</xdr:colOff>
      <xdr:row>20</xdr:row>
      <xdr:rowOff>95250</xdr:rowOff>
    </xdr:to>
    <xdr:graphicFrame>
      <xdr:nvGraphicFramePr>
        <xdr:cNvPr id="1" name="Chart 1"/>
        <xdr:cNvGraphicFramePr/>
      </xdr:nvGraphicFramePr>
      <xdr:xfrm>
        <a:off x="2324100" y="390525"/>
        <a:ext cx="10696575" cy="3514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9525</xdr:rowOff>
    </xdr:from>
    <xdr:to>
      <xdr:col>12</xdr:col>
      <xdr:colOff>733425</xdr:colOff>
      <xdr:row>20</xdr:row>
      <xdr:rowOff>95250</xdr:rowOff>
    </xdr:to>
    <xdr:graphicFrame>
      <xdr:nvGraphicFramePr>
        <xdr:cNvPr id="1" name="Chart 1"/>
        <xdr:cNvGraphicFramePr/>
      </xdr:nvGraphicFramePr>
      <xdr:xfrm>
        <a:off x="4991100" y="9525"/>
        <a:ext cx="5305425" cy="4219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171450</xdr:rowOff>
    </xdr:from>
    <xdr:to>
      <xdr:col>20</xdr:col>
      <xdr:colOff>590550</xdr:colOff>
      <xdr:row>35</xdr:row>
      <xdr:rowOff>9525</xdr:rowOff>
    </xdr:to>
    <xdr:graphicFrame>
      <xdr:nvGraphicFramePr>
        <xdr:cNvPr id="1" name="Chart 1"/>
        <xdr:cNvGraphicFramePr/>
      </xdr:nvGraphicFramePr>
      <xdr:xfrm>
        <a:off x="2343150" y="171450"/>
        <a:ext cx="12792075" cy="653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3:E34"/>
  <sheetViews>
    <sheetView showGridLines="0" tabSelected="1" zoomScale="90" zoomScaleNormal="90" zoomScalePageLayoutView="0" workbookViewId="0" topLeftCell="A1">
      <selection activeCell="K1" sqref="K1"/>
    </sheetView>
  </sheetViews>
  <sheetFormatPr defaultColWidth="11.421875" defaultRowHeight="15"/>
  <cols>
    <col min="1" max="1" width="8.421875" style="1" customWidth="1"/>
    <col min="2" max="3" width="11.421875" style="1" customWidth="1"/>
    <col min="4" max="4" width="3.7109375" style="1" customWidth="1"/>
    <col min="5" max="20" width="11.421875" style="1" customWidth="1"/>
    <col min="21" max="21" width="9.140625" style="1" customWidth="1"/>
    <col min="22" max="16384" width="11.421875" style="1" customWidth="1"/>
  </cols>
  <sheetData>
    <row r="3" spans="2:3" ht="15">
      <c r="B3" s="1" t="s">
        <v>0</v>
      </c>
      <c r="C3" s="1" t="s">
        <v>1</v>
      </c>
    </row>
    <row r="4" spans="1:3" ht="15">
      <c r="A4" s="1" t="s">
        <v>3</v>
      </c>
      <c r="B4" s="30">
        <v>15.8477</v>
      </c>
      <c r="C4" s="31">
        <v>109</v>
      </c>
    </row>
    <row r="5" spans="1:3" ht="15">
      <c r="A5" s="1" t="s">
        <v>4</v>
      </c>
      <c r="B5" s="30">
        <v>21.4706</v>
      </c>
      <c r="C5" s="31">
        <v>126</v>
      </c>
    </row>
    <row r="6" spans="1:3" ht="15">
      <c r="A6" s="1" t="s">
        <v>5</v>
      </c>
      <c r="B6" s="30">
        <v>37.6613</v>
      </c>
      <c r="C6" s="31">
        <v>185</v>
      </c>
    </row>
    <row r="7" spans="1:3" ht="15">
      <c r="A7" s="1" t="s">
        <v>6</v>
      </c>
      <c r="B7" s="30">
        <v>8.3959</v>
      </c>
      <c r="C7" s="31">
        <v>105</v>
      </c>
    </row>
    <row r="8" spans="1:3" ht="15">
      <c r="A8" s="1" t="s">
        <v>7</v>
      </c>
      <c r="B8" s="30">
        <v>10.3596</v>
      </c>
      <c r="C8" s="31">
        <v>119</v>
      </c>
    </row>
    <row r="9" spans="1:3" ht="15">
      <c r="A9" s="1" t="s">
        <v>8</v>
      </c>
      <c r="B9" s="30">
        <v>21.0801</v>
      </c>
      <c r="C9" s="31">
        <v>113</v>
      </c>
    </row>
    <row r="10" spans="1:3" ht="15">
      <c r="A10" s="1" t="s">
        <v>9</v>
      </c>
      <c r="B10" s="30">
        <v>23.7439</v>
      </c>
      <c r="C10" s="31">
        <v>140</v>
      </c>
    </row>
    <row r="11" spans="1:3" ht="15">
      <c r="A11" s="1" t="s">
        <v>10</v>
      </c>
      <c r="B11" s="30">
        <v>22.384</v>
      </c>
      <c r="C11" s="31">
        <v>147</v>
      </c>
    </row>
    <row r="12" spans="1:3" ht="15">
      <c r="A12" s="1" t="s">
        <v>11</v>
      </c>
      <c r="B12" s="30">
        <v>28.967</v>
      </c>
      <c r="C12" s="31">
        <v>171</v>
      </c>
    </row>
    <row r="13" spans="1:3" ht="15">
      <c r="A13" s="1" t="s">
        <v>38</v>
      </c>
      <c r="B13" s="30">
        <v>24.951</v>
      </c>
      <c r="C13" s="31">
        <v>190</v>
      </c>
    </row>
    <row r="14" spans="1:3" ht="15">
      <c r="A14" s="1" t="s">
        <v>39</v>
      </c>
      <c r="B14" s="30">
        <v>35.158</v>
      </c>
      <c r="C14" s="31">
        <v>182</v>
      </c>
    </row>
    <row r="15" spans="1:3" ht="15">
      <c r="A15" s="1" t="s">
        <v>42</v>
      </c>
      <c r="B15" s="30">
        <v>36.85</v>
      </c>
      <c r="C15" s="31">
        <v>136</v>
      </c>
    </row>
    <row r="16" spans="1:3" ht="15">
      <c r="A16" s="1" t="s">
        <v>43</v>
      </c>
      <c r="B16" s="30">
        <v>35.81</v>
      </c>
      <c r="C16" s="31">
        <v>135</v>
      </c>
    </row>
    <row r="17" spans="1:3" ht="15">
      <c r="A17" s="1" t="s">
        <v>44</v>
      </c>
      <c r="B17" s="30">
        <v>27.819</v>
      </c>
      <c r="C17" s="31">
        <v>143</v>
      </c>
    </row>
    <row r="18" spans="1:3" ht="15">
      <c r="A18" s="1" t="s">
        <v>46</v>
      </c>
      <c r="B18" s="30">
        <v>30.93046</v>
      </c>
      <c r="C18" s="31">
        <v>153</v>
      </c>
    </row>
    <row r="19" spans="1:3" ht="15">
      <c r="A19" s="1" t="s">
        <v>48</v>
      </c>
      <c r="B19" s="30">
        <v>15.61329</v>
      </c>
      <c r="C19" s="31">
        <v>140</v>
      </c>
    </row>
    <row r="20" spans="1:3" ht="15">
      <c r="A20" s="1" t="s">
        <v>49</v>
      </c>
      <c r="B20" s="30">
        <v>24.54614</v>
      </c>
      <c r="C20" s="31">
        <v>118</v>
      </c>
    </row>
    <row r="21" spans="1:3" ht="15">
      <c r="A21" s="1" t="s">
        <v>50</v>
      </c>
      <c r="B21" s="30">
        <v>27.512576</v>
      </c>
      <c r="C21" s="31">
        <v>142</v>
      </c>
    </row>
    <row r="22" spans="1:5" ht="15">
      <c r="A22" s="1" t="s">
        <v>51</v>
      </c>
      <c r="B22" s="30">
        <v>26.96984</v>
      </c>
      <c r="C22" s="31">
        <v>157</v>
      </c>
      <c r="E22" s="8" t="s">
        <v>326</v>
      </c>
    </row>
    <row r="23" spans="1:3" ht="15">
      <c r="A23" s="1" t="s">
        <v>52</v>
      </c>
      <c r="B23" s="30">
        <v>15.90112</v>
      </c>
      <c r="C23" s="31">
        <v>162</v>
      </c>
    </row>
    <row r="24" spans="1:3" ht="15">
      <c r="A24" s="1" t="s">
        <v>56</v>
      </c>
      <c r="B24" s="30">
        <v>18.3182</v>
      </c>
      <c r="C24" s="31">
        <v>161</v>
      </c>
    </row>
    <row r="25" spans="1:3" ht="15">
      <c r="A25" s="1" t="s">
        <v>58</v>
      </c>
      <c r="B25" s="30">
        <v>35.45291</v>
      </c>
      <c r="C25" s="31">
        <v>182</v>
      </c>
    </row>
    <row r="26" spans="1:3" ht="15">
      <c r="A26" s="1" t="s">
        <v>60</v>
      </c>
      <c r="B26" s="30">
        <v>55.26118</v>
      </c>
      <c r="C26" s="31">
        <v>159</v>
      </c>
    </row>
    <row r="27" spans="1:3" ht="15">
      <c r="A27" s="1" t="s">
        <v>61</v>
      </c>
      <c r="B27" s="30">
        <v>28.8252</v>
      </c>
      <c r="C27" s="31">
        <v>164</v>
      </c>
    </row>
    <row r="28" spans="1:3" ht="15">
      <c r="A28" s="1" t="s">
        <v>64</v>
      </c>
      <c r="B28" s="30">
        <v>30.87</v>
      </c>
      <c r="C28" s="31">
        <v>164</v>
      </c>
    </row>
    <row r="29" spans="1:3" ht="15">
      <c r="A29" s="1" t="s">
        <v>65</v>
      </c>
      <c r="B29" s="30">
        <v>24.01596</v>
      </c>
      <c r="C29" s="1">
        <v>170</v>
      </c>
    </row>
    <row r="30" spans="1:3" ht="15">
      <c r="A30" s="1" t="s">
        <v>75</v>
      </c>
      <c r="B30" s="30">
        <v>49.86061</v>
      </c>
      <c r="C30" s="1">
        <v>204</v>
      </c>
    </row>
    <row r="31" spans="1:3" ht="15">
      <c r="A31" s="1" t="s">
        <v>76</v>
      </c>
      <c r="B31" s="30">
        <v>23.36885</v>
      </c>
      <c r="C31" s="1">
        <v>144</v>
      </c>
    </row>
    <row r="32" spans="1:3" ht="15">
      <c r="A32" s="1" t="s">
        <v>91</v>
      </c>
      <c r="B32" s="30">
        <v>9.33</v>
      </c>
      <c r="C32" s="1">
        <v>130</v>
      </c>
    </row>
    <row r="33" ht="17.25" customHeight="1"/>
    <row r="34" spans="1:3" ht="15">
      <c r="A34" s="1" t="s">
        <v>62</v>
      </c>
      <c r="B34" s="30">
        <f>AVERAGE(B4:B32)</f>
        <v>26.45773917241379</v>
      </c>
      <c r="C34" s="7">
        <f>AVERAGE(C4:C32)</f>
        <v>150.0344827586207</v>
      </c>
    </row>
  </sheetData>
  <sheetProtection/>
  <printOptions/>
  <pageMargins left="0.75" right="0.75" top="1" bottom="1"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B2:G25"/>
  <sheetViews>
    <sheetView showGridLines="0" zoomScale="85" zoomScaleNormal="85" zoomScalePageLayoutView="0" workbookViewId="0" topLeftCell="A1">
      <selection activeCell="L24" sqref="L24"/>
    </sheetView>
  </sheetViews>
  <sheetFormatPr defaultColWidth="12.140625" defaultRowHeight="15"/>
  <cols>
    <col min="1" max="1" width="12.140625" style="19" customWidth="1"/>
    <col min="2" max="2" width="17.140625" style="19" customWidth="1"/>
    <col min="3" max="3" width="16.57421875" style="19" customWidth="1"/>
    <col min="4" max="4" width="15.8515625" style="19" customWidth="1"/>
    <col min="5" max="5" width="12.140625" style="19" customWidth="1"/>
    <col min="6" max="6" width="11.421875" style="19" customWidth="1"/>
    <col min="7" max="7" width="11.8515625" style="19" customWidth="1"/>
    <col min="8" max="8" width="10.57421875" style="19" customWidth="1"/>
    <col min="9" max="9" width="4.8515625" style="19" customWidth="1"/>
    <col min="10" max="10" width="6.57421875" style="19" customWidth="1"/>
    <col min="11" max="14" width="12.140625" style="19" customWidth="1"/>
    <col min="15" max="15" width="10.57421875" style="19" customWidth="1"/>
    <col min="16" max="16384" width="12.140625" style="19" customWidth="1"/>
  </cols>
  <sheetData>
    <row r="1" ht="16.5" thickBot="1"/>
    <row r="2" spans="2:4" ht="16.5" thickBot="1">
      <c r="B2" s="22" t="s">
        <v>23</v>
      </c>
      <c r="C2" s="23" t="s">
        <v>24</v>
      </c>
      <c r="D2" s="24" t="s">
        <v>25</v>
      </c>
    </row>
    <row r="3" spans="2:4" ht="15.75">
      <c r="B3" s="25" t="s">
        <v>13</v>
      </c>
      <c r="C3" s="26">
        <v>27</v>
      </c>
      <c r="D3" s="27">
        <f aca="true" t="shared" si="0" ref="D3:D12">C3/$C$14</f>
        <v>0.2288135593220339</v>
      </c>
    </row>
    <row r="4" spans="2:4" ht="15.75">
      <c r="B4" s="28" t="s">
        <v>14</v>
      </c>
      <c r="C4" s="26">
        <v>21</v>
      </c>
      <c r="D4" s="29">
        <f t="shared" si="0"/>
        <v>0.17796610169491525</v>
      </c>
    </row>
    <row r="5" spans="2:4" ht="15.75">
      <c r="B5" s="28" t="s">
        <v>16</v>
      </c>
      <c r="C5" s="26">
        <v>18</v>
      </c>
      <c r="D5" s="29">
        <f t="shared" si="0"/>
        <v>0.15254237288135594</v>
      </c>
    </row>
    <row r="6" spans="2:4" ht="25.5">
      <c r="B6" s="28" t="s">
        <v>21</v>
      </c>
      <c r="C6" s="26">
        <v>18</v>
      </c>
      <c r="D6" s="29">
        <f t="shared" si="0"/>
        <v>0.15254237288135594</v>
      </c>
    </row>
    <row r="7" spans="2:4" ht="15.75">
      <c r="B7" s="28" t="s">
        <v>19</v>
      </c>
      <c r="C7" s="26">
        <v>10</v>
      </c>
      <c r="D7" s="29">
        <f t="shared" si="0"/>
        <v>0.0847457627118644</v>
      </c>
    </row>
    <row r="8" spans="2:4" ht="15.75">
      <c r="B8" s="28" t="s">
        <v>12</v>
      </c>
      <c r="C8" s="26">
        <v>7</v>
      </c>
      <c r="D8" s="29">
        <f t="shared" si="0"/>
        <v>0.059322033898305086</v>
      </c>
    </row>
    <row r="9" spans="2:4" ht="15.75">
      <c r="B9" s="28" t="s">
        <v>22</v>
      </c>
      <c r="C9" s="26">
        <v>7</v>
      </c>
      <c r="D9" s="29">
        <f t="shared" si="0"/>
        <v>0.059322033898305086</v>
      </c>
    </row>
    <row r="10" spans="2:4" ht="15.75">
      <c r="B10" s="28" t="s">
        <v>17</v>
      </c>
      <c r="C10" s="26">
        <v>5</v>
      </c>
      <c r="D10" s="29">
        <f t="shared" si="0"/>
        <v>0.0423728813559322</v>
      </c>
    </row>
    <row r="11" spans="2:4" ht="15.75">
      <c r="B11" s="28" t="s">
        <v>15</v>
      </c>
      <c r="C11" s="26">
        <v>3</v>
      </c>
      <c r="D11" s="29">
        <f t="shared" si="0"/>
        <v>0.025423728813559324</v>
      </c>
    </row>
    <row r="12" spans="2:4" ht="15.75">
      <c r="B12" s="28" t="s">
        <v>47</v>
      </c>
      <c r="C12" s="26">
        <v>2</v>
      </c>
      <c r="D12" s="29">
        <f t="shared" si="0"/>
        <v>0.01694915254237288</v>
      </c>
    </row>
    <row r="13" spans="2:4" ht="15.75">
      <c r="B13" s="25"/>
      <c r="C13" s="26"/>
      <c r="D13" s="27"/>
    </row>
    <row r="14" spans="2:4" ht="15.75">
      <c r="B14" s="32" t="s">
        <v>26</v>
      </c>
      <c r="C14" s="33">
        <f>SUM(C3:C12)</f>
        <v>118</v>
      </c>
      <c r="D14" s="34">
        <v>1</v>
      </c>
    </row>
    <row r="16" ht="15.75">
      <c r="B16" s="20"/>
    </row>
    <row r="17" spans="2:4" ht="15.75">
      <c r="B17" s="20"/>
      <c r="D17" s="21"/>
    </row>
    <row r="18" ht="15.75">
      <c r="B18" s="20"/>
    </row>
    <row r="19" ht="15.75">
      <c r="B19" s="20"/>
    </row>
    <row r="20" ht="15.75">
      <c r="B20" s="20"/>
    </row>
    <row r="21" ht="15.75">
      <c r="B21" s="20"/>
    </row>
    <row r="22" spans="2:7" ht="15.75">
      <c r="B22" s="20"/>
      <c r="G22" s="38" t="s">
        <v>327</v>
      </c>
    </row>
    <row r="23" ht="17.25" customHeight="1">
      <c r="B23" s="20"/>
    </row>
    <row r="24" ht="15.75">
      <c r="B24" s="20"/>
    </row>
    <row r="25" ht="15.75">
      <c r="B25" s="20"/>
    </row>
  </sheetData>
  <sheetProtection/>
  <printOptions/>
  <pageMargins left="0.75" right="0.75" top="1" bottom="1"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F87"/>
  <sheetViews>
    <sheetView zoomScale="90" zoomScaleNormal="90" zoomScalePageLayoutView="0" workbookViewId="0" topLeftCell="A1">
      <selection activeCell="B4" sqref="B4"/>
    </sheetView>
  </sheetViews>
  <sheetFormatPr defaultColWidth="11.421875" defaultRowHeight="15"/>
  <cols>
    <col min="1" max="1" width="10.8515625" style="8" bestFit="1" customWidth="1"/>
    <col min="2" max="2" width="59.140625" style="8" bestFit="1" customWidth="1"/>
    <col min="3" max="3" width="30.8515625" style="5" bestFit="1" customWidth="1"/>
    <col min="4" max="4" width="30.8515625" style="8" bestFit="1" customWidth="1"/>
    <col min="5" max="5" width="12.8515625" style="8" bestFit="1" customWidth="1"/>
    <col min="6" max="6" width="45.7109375" style="39" bestFit="1" customWidth="1"/>
    <col min="7" max="16384" width="11.421875" style="8" customWidth="1"/>
  </cols>
  <sheetData>
    <row r="1" spans="1:6" ht="12.75">
      <c r="A1" s="41" t="s">
        <v>92</v>
      </c>
      <c r="B1" s="41"/>
      <c r="C1" s="41"/>
      <c r="D1" s="41"/>
      <c r="E1" s="41"/>
      <c r="F1" s="42"/>
    </row>
    <row r="2" spans="1:6" ht="25.5">
      <c r="A2" s="9" t="s">
        <v>45</v>
      </c>
      <c r="B2" s="2" t="s">
        <v>27</v>
      </c>
      <c r="C2" s="3" t="s">
        <v>37</v>
      </c>
      <c r="D2" s="2" t="s">
        <v>23</v>
      </c>
      <c r="E2" s="9" t="s">
        <v>40</v>
      </c>
      <c r="F2" s="2" t="s">
        <v>41</v>
      </c>
    </row>
    <row r="3" spans="1:6" ht="12.75">
      <c r="A3" s="40">
        <v>43600</v>
      </c>
      <c r="B3" s="8" t="s">
        <v>145</v>
      </c>
      <c r="C3" s="5" t="s">
        <v>66</v>
      </c>
      <c r="D3" s="8" t="s">
        <v>14</v>
      </c>
      <c r="E3" s="8">
        <v>1450</v>
      </c>
      <c r="F3" s="39" t="s">
        <v>144</v>
      </c>
    </row>
    <row r="4" spans="1:6" ht="12.75">
      <c r="A4" s="40">
        <v>43613</v>
      </c>
      <c r="B4" s="8" t="s">
        <v>306</v>
      </c>
      <c r="C4" s="5" t="s">
        <v>305</v>
      </c>
      <c r="D4" s="8" t="s">
        <v>22</v>
      </c>
      <c r="F4" s="39" t="s">
        <v>304</v>
      </c>
    </row>
    <row r="5" spans="1:6" ht="12.75">
      <c r="A5" s="40">
        <v>43586</v>
      </c>
      <c r="B5" s="8" t="s">
        <v>255</v>
      </c>
      <c r="C5" s="5" t="s">
        <v>254</v>
      </c>
      <c r="D5" s="8" t="s">
        <v>21</v>
      </c>
      <c r="F5" s="39" t="s">
        <v>253</v>
      </c>
    </row>
    <row r="6" spans="1:6" ht="12.75">
      <c r="A6" s="40">
        <v>43614</v>
      </c>
      <c r="B6" s="8" t="s">
        <v>242</v>
      </c>
      <c r="C6" s="5" t="s">
        <v>82</v>
      </c>
      <c r="D6" s="8" t="s">
        <v>14</v>
      </c>
      <c r="F6" s="39" t="s">
        <v>241</v>
      </c>
    </row>
    <row r="7" spans="1:6" ht="12.75">
      <c r="A7" s="40">
        <v>43557</v>
      </c>
      <c r="B7" s="8" t="s">
        <v>147</v>
      </c>
      <c r="C7" s="5" t="s">
        <v>136</v>
      </c>
      <c r="D7" s="8" t="s">
        <v>13</v>
      </c>
      <c r="F7" s="39" t="s">
        <v>146</v>
      </c>
    </row>
    <row r="8" spans="1:6" ht="12.75">
      <c r="A8" s="40">
        <v>43594</v>
      </c>
      <c r="B8" s="8" t="s">
        <v>286</v>
      </c>
      <c r="C8" s="5" t="s">
        <v>71</v>
      </c>
      <c r="D8" s="8" t="s">
        <v>13</v>
      </c>
      <c r="F8" s="39" t="s">
        <v>70</v>
      </c>
    </row>
    <row r="9" spans="1:6" ht="12.75">
      <c r="A9" s="40">
        <v>43564</v>
      </c>
      <c r="B9" s="8" t="s">
        <v>203</v>
      </c>
      <c r="C9" s="5" t="s">
        <v>202</v>
      </c>
      <c r="D9" s="8" t="s">
        <v>13</v>
      </c>
      <c r="F9" s="39" t="s">
        <v>201</v>
      </c>
    </row>
    <row r="10" spans="1:6" ht="12.75">
      <c r="A10" s="40">
        <v>43615</v>
      </c>
      <c r="B10" s="8" t="s">
        <v>246</v>
      </c>
      <c r="C10" s="5" t="s">
        <v>72</v>
      </c>
      <c r="D10" s="8" t="s">
        <v>13</v>
      </c>
      <c r="F10" s="39" t="s">
        <v>245</v>
      </c>
    </row>
    <row r="11" spans="1:6" ht="12.75">
      <c r="A11" s="40">
        <v>43614</v>
      </c>
      <c r="B11" s="8" t="s">
        <v>311</v>
      </c>
      <c r="C11" s="5" t="s">
        <v>310</v>
      </c>
      <c r="D11" s="8" t="s">
        <v>21</v>
      </c>
      <c r="F11" s="39" t="s">
        <v>87</v>
      </c>
    </row>
    <row r="12" spans="1:6" ht="12.75">
      <c r="A12" s="40">
        <v>43586</v>
      </c>
      <c r="B12" s="8" t="s">
        <v>161</v>
      </c>
      <c r="C12" s="5" t="s">
        <v>159</v>
      </c>
      <c r="D12" s="8" t="s">
        <v>15</v>
      </c>
      <c r="E12" s="8">
        <v>1700</v>
      </c>
      <c r="F12" s="39" t="s">
        <v>160</v>
      </c>
    </row>
    <row r="13" spans="1:6" ht="12.75">
      <c r="A13" s="40">
        <v>43559</v>
      </c>
      <c r="B13" s="8" t="s">
        <v>186</v>
      </c>
      <c r="C13" s="5" t="s">
        <v>185</v>
      </c>
      <c r="D13" s="8" t="s">
        <v>19</v>
      </c>
      <c r="F13" s="39" t="s">
        <v>184</v>
      </c>
    </row>
    <row r="14" spans="1:6" ht="12.75">
      <c r="A14" s="40">
        <v>43557</v>
      </c>
      <c r="B14" s="8" t="s">
        <v>175</v>
      </c>
      <c r="C14" s="5" t="s">
        <v>174</v>
      </c>
      <c r="D14" s="8" t="s">
        <v>21</v>
      </c>
      <c r="F14" s="39" t="s">
        <v>173</v>
      </c>
    </row>
    <row r="15" spans="1:6" ht="12.75">
      <c r="A15" s="40">
        <v>43586</v>
      </c>
      <c r="B15" s="8" t="s">
        <v>166</v>
      </c>
      <c r="C15" s="5" t="s">
        <v>125</v>
      </c>
      <c r="D15" s="8" t="s">
        <v>18</v>
      </c>
      <c r="F15" s="39" t="s">
        <v>165</v>
      </c>
    </row>
    <row r="16" spans="1:6" ht="12.75">
      <c r="A16" s="40">
        <v>43586</v>
      </c>
      <c r="B16" s="8" t="s">
        <v>221</v>
      </c>
      <c r="C16" s="5" t="s">
        <v>28</v>
      </c>
      <c r="D16" s="8" t="s">
        <v>14</v>
      </c>
      <c r="E16" s="8">
        <v>1241.521</v>
      </c>
      <c r="F16" s="39" t="s">
        <v>220</v>
      </c>
    </row>
    <row r="17" spans="1:6" ht="12.75">
      <c r="A17" s="40">
        <v>43600</v>
      </c>
      <c r="B17" s="8" t="s">
        <v>294</v>
      </c>
      <c r="C17" s="5" t="s">
        <v>293</v>
      </c>
      <c r="D17" s="8" t="s">
        <v>21</v>
      </c>
      <c r="F17" s="39" t="s">
        <v>292</v>
      </c>
    </row>
    <row r="18" spans="1:6" ht="12.75">
      <c r="A18" s="40">
        <v>43558</v>
      </c>
      <c r="B18" s="8" t="s">
        <v>178</v>
      </c>
      <c r="C18" s="5" t="s">
        <v>177</v>
      </c>
      <c r="D18" s="8" t="s">
        <v>13</v>
      </c>
      <c r="F18" s="39" t="s">
        <v>176</v>
      </c>
    </row>
    <row r="19" spans="1:6" ht="12.75">
      <c r="A19" s="40">
        <v>43586</v>
      </c>
      <c r="B19" s="8" t="s">
        <v>258</v>
      </c>
      <c r="C19" s="5" t="s">
        <v>257</v>
      </c>
      <c r="D19" s="8" t="s">
        <v>13</v>
      </c>
      <c r="F19" s="39" t="s">
        <v>256</v>
      </c>
    </row>
    <row r="20" spans="1:6" ht="12.75">
      <c r="A20" s="40">
        <v>43559</v>
      </c>
      <c r="B20" s="8" t="s">
        <v>190</v>
      </c>
      <c r="C20" s="5" t="s">
        <v>69</v>
      </c>
      <c r="D20" s="8" t="s">
        <v>13</v>
      </c>
      <c r="F20" s="39" t="s">
        <v>189</v>
      </c>
    </row>
    <row r="21" spans="1:6" ht="12.75">
      <c r="A21" s="40">
        <v>43586</v>
      </c>
      <c r="B21" s="8" t="s">
        <v>252</v>
      </c>
      <c r="C21" s="5" t="s">
        <v>251</v>
      </c>
      <c r="D21" s="8" t="s">
        <v>15</v>
      </c>
      <c r="F21" s="39" t="s">
        <v>250</v>
      </c>
    </row>
    <row r="22" spans="1:6" ht="12.75">
      <c r="A22" s="40">
        <v>43577</v>
      </c>
      <c r="B22" s="8" t="s">
        <v>227</v>
      </c>
      <c r="C22" s="5" t="s">
        <v>226</v>
      </c>
      <c r="D22" s="8" t="s">
        <v>21</v>
      </c>
      <c r="F22" s="39" t="s">
        <v>225</v>
      </c>
    </row>
    <row r="23" spans="1:6" ht="12.75">
      <c r="A23" s="40">
        <v>43566</v>
      </c>
      <c r="B23" s="8" t="s">
        <v>210</v>
      </c>
      <c r="C23" s="5" t="s">
        <v>182</v>
      </c>
      <c r="D23" s="8" t="s">
        <v>13</v>
      </c>
      <c r="F23" s="39" t="s">
        <v>209</v>
      </c>
    </row>
    <row r="24" spans="1:6" ht="12.75">
      <c r="A24" s="40">
        <v>43556</v>
      </c>
      <c r="B24" s="8" t="s">
        <v>169</v>
      </c>
      <c r="C24" s="5" t="s">
        <v>168</v>
      </c>
      <c r="D24" s="8" t="s">
        <v>16</v>
      </c>
      <c r="F24" s="39" t="s">
        <v>167</v>
      </c>
    </row>
    <row r="25" spans="1:6" ht="12.75">
      <c r="A25" s="40">
        <v>43558</v>
      </c>
      <c r="B25" s="8" t="s">
        <v>183</v>
      </c>
      <c r="C25" s="5" t="s">
        <v>182</v>
      </c>
      <c r="D25" s="8" t="s">
        <v>14</v>
      </c>
      <c r="F25" s="39" t="s">
        <v>181</v>
      </c>
    </row>
    <row r="26" spans="1:6" ht="12.75">
      <c r="A26" s="40">
        <v>43558</v>
      </c>
      <c r="B26" s="8" t="s">
        <v>180</v>
      </c>
      <c r="C26" s="5" t="s">
        <v>162</v>
      </c>
      <c r="D26" s="8" t="s">
        <v>19</v>
      </c>
      <c r="F26" s="39" t="s">
        <v>179</v>
      </c>
    </row>
    <row r="27" spans="1:6" ht="12.75">
      <c r="A27" s="40">
        <v>43616</v>
      </c>
      <c r="B27" s="8" t="s">
        <v>128</v>
      </c>
      <c r="C27" s="5" t="s">
        <v>79</v>
      </c>
      <c r="D27" s="8" t="s">
        <v>16</v>
      </c>
      <c r="E27" s="8">
        <v>232.48</v>
      </c>
      <c r="F27" s="39" t="s">
        <v>127</v>
      </c>
    </row>
    <row r="28" spans="1:6" ht="12.75">
      <c r="A28" s="40">
        <v>43570</v>
      </c>
      <c r="B28" s="8" t="s">
        <v>219</v>
      </c>
      <c r="C28" s="5" t="s">
        <v>218</v>
      </c>
      <c r="D28" s="8" t="s">
        <v>12</v>
      </c>
      <c r="F28" s="39" t="s">
        <v>217</v>
      </c>
    </row>
    <row r="29" spans="1:6" ht="25.5">
      <c r="A29" s="40">
        <v>43587</v>
      </c>
      <c r="B29" s="8" t="s">
        <v>260</v>
      </c>
      <c r="C29" s="5" t="s">
        <v>259</v>
      </c>
      <c r="D29" s="8" t="s">
        <v>12</v>
      </c>
      <c r="F29" s="39" t="s">
        <v>323</v>
      </c>
    </row>
    <row r="30" spans="1:6" ht="12.75">
      <c r="A30" s="40">
        <v>43602</v>
      </c>
      <c r="B30" s="8" t="s">
        <v>297</v>
      </c>
      <c r="C30" s="5" t="s">
        <v>73</v>
      </c>
      <c r="D30" s="8" t="s">
        <v>14</v>
      </c>
      <c r="F30" s="39" t="s">
        <v>296</v>
      </c>
    </row>
    <row r="31" spans="1:6" ht="12.75">
      <c r="A31" s="40">
        <v>43565</v>
      </c>
      <c r="B31" s="8" t="s">
        <v>205</v>
      </c>
      <c r="C31" s="5" t="s">
        <v>28</v>
      </c>
      <c r="D31" s="8" t="s">
        <v>17</v>
      </c>
      <c r="F31" s="39" t="s">
        <v>204</v>
      </c>
    </row>
    <row r="32" spans="1:6" ht="25.5">
      <c r="A32" s="40">
        <v>43566</v>
      </c>
      <c r="B32" s="8" t="s">
        <v>206</v>
      </c>
      <c r="C32" s="5" t="s">
        <v>66</v>
      </c>
      <c r="D32" s="8" t="s">
        <v>12</v>
      </c>
      <c r="E32" s="8">
        <v>338.19</v>
      </c>
      <c r="F32" s="39" t="s">
        <v>325</v>
      </c>
    </row>
    <row r="33" spans="1:6" ht="12.75">
      <c r="A33" s="40">
        <v>43578</v>
      </c>
      <c r="B33" s="8" t="s">
        <v>237</v>
      </c>
      <c r="C33" s="5" t="s">
        <v>235</v>
      </c>
      <c r="D33" s="8" t="s">
        <v>19</v>
      </c>
      <c r="F33" s="39" t="s">
        <v>236</v>
      </c>
    </row>
    <row r="34" spans="1:6" ht="12.75">
      <c r="A34" s="40">
        <v>43579</v>
      </c>
      <c r="B34" s="8" t="s">
        <v>143</v>
      </c>
      <c r="C34" s="5" t="s">
        <v>81</v>
      </c>
      <c r="D34" s="8" t="s">
        <v>22</v>
      </c>
      <c r="F34" s="39" t="s">
        <v>142</v>
      </c>
    </row>
    <row r="35" spans="1:6" ht="12.75">
      <c r="A35" s="40">
        <v>43578</v>
      </c>
      <c r="B35" s="8" t="s">
        <v>164</v>
      </c>
      <c r="C35" s="5" t="s">
        <v>162</v>
      </c>
      <c r="D35" s="8" t="s">
        <v>19</v>
      </c>
      <c r="E35" s="8">
        <v>400</v>
      </c>
      <c r="F35" s="39" t="s">
        <v>163</v>
      </c>
    </row>
    <row r="36" spans="1:6" ht="12.75">
      <c r="A36" s="40">
        <v>43567</v>
      </c>
      <c r="B36" s="8" t="s">
        <v>213</v>
      </c>
      <c r="C36" s="5" t="s">
        <v>212</v>
      </c>
      <c r="D36" s="8" t="s">
        <v>13</v>
      </c>
      <c r="F36" s="39" t="s">
        <v>211</v>
      </c>
    </row>
    <row r="37" spans="1:6" ht="12.75">
      <c r="A37" s="40">
        <v>43572</v>
      </c>
      <c r="B37" s="8" t="s">
        <v>139</v>
      </c>
      <c r="C37" s="5" t="s">
        <v>28</v>
      </c>
      <c r="D37" s="8" t="s">
        <v>17</v>
      </c>
      <c r="E37" s="8">
        <v>47.397</v>
      </c>
      <c r="F37" s="39" t="s">
        <v>138</v>
      </c>
    </row>
    <row r="38" spans="1:6" ht="12.75">
      <c r="A38" s="40">
        <v>43608</v>
      </c>
      <c r="B38" s="8" t="s">
        <v>301</v>
      </c>
      <c r="C38" s="5" t="s">
        <v>81</v>
      </c>
      <c r="D38" s="8" t="s">
        <v>13</v>
      </c>
      <c r="F38" s="39" t="s">
        <v>300</v>
      </c>
    </row>
    <row r="39" spans="1:6" ht="12.75">
      <c r="A39" s="40">
        <v>43586</v>
      </c>
      <c r="B39" s="8" t="s">
        <v>126</v>
      </c>
      <c r="C39" s="5" t="s">
        <v>125</v>
      </c>
      <c r="D39" s="8" t="s">
        <v>18</v>
      </c>
      <c r="F39" s="39" t="s">
        <v>55</v>
      </c>
    </row>
    <row r="40" spans="1:6" ht="12.75">
      <c r="A40" s="40">
        <v>43613</v>
      </c>
      <c r="B40" s="8" t="s">
        <v>309</v>
      </c>
      <c r="C40" s="5" t="s">
        <v>308</v>
      </c>
      <c r="D40" s="8" t="s">
        <v>47</v>
      </c>
      <c r="F40" s="39" t="s">
        <v>307</v>
      </c>
    </row>
    <row r="41" spans="1:6" ht="12.75">
      <c r="A41" s="40">
        <v>43620</v>
      </c>
      <c r="B41" s="8" t="s">
        <v>320</v>
      </c>
      <c r="C41" s="5" t="s">
        <v>88</v>
      </c>
      <c r="D41" s="8" t="s">
        <v>21</v>
      </c>
      <c r="F41" s="39" t="s">
        <v>319</v>
      </c>
    </row>
    <row r="42" spans="1:6" ht="12.75">
      <c r="A42" s="40">
        <v>43559</v>
      </c>
      <c r="B42" s="8" t="s">
        <v>188</v>
      </c>
      <c r="C42" s="5" t="s">
        <v>187</v>
      </c>
      <c r="D42" s="8" t="s">
        <v>21</v>
      </c>
      <c r="F42" s="39" t="s">
        <v>54</v>
      </c>
    </row>
    <row r="43" spans="1:6" ht="12.75">
      <c r="A43" s="40">
        <v>43565</v>
      </c>
      <c r="B43" s="8" t="s">
        <v>130</v>
      </c>
      <c r="C43" s="5" t="s">
        <v>28</v>
      </c>
      <c r="D43" s="8" t="s">
        <v>47</v>
      </c>
      <c r="E43" s="8">
        <v>43.219</v>
      </c>
      <c r="F43" s="39" t="s">
        <v>129</v>
      </c>
    </row>
    <row r="44" spans="1:6" ht="12.75">
      <c r="A44" s="40">
        <v>43594</v>
      </c>
      <c r="B44" s="8" t="s">
        <v>282</v>
      </c>
      <c r="C44" s="5" t="s">
        <v>80</v>
      </c>
      <c r="D44" s="8" t="s">
        <v>13</v>
      </c>
      <c r="F44" s="39" t="s">
        <v>281</v>
      </c>
    </row>
    <row r="45" spans="1:6" ht="12.75">
      <c r="A45" s="40">
        <v>43620</v>
      </c>
      <c r="B45" s="8" t="s">
        <v>153</v>
      </c>
      <c r="C45" s="5" t="s">
        <v>152</v>
      </c>
      <c r="D45" s="8" t="s">
        <v>16</v>
      </c>
      <c r="F45" s="39" t="s">
        <v>151</v>
      </c>
    </row>
    <row r="46" spans="1:6" ht="12.75">
      <c r="A46" s="40">
        <v>43588</v>
      </c>
      <c r="B46" s="8" t="s">
        <v>266</v>
      </c>
      <c r="C46" s="5" t="s">
        <v>265</v>
      </c>
      <c r="D46" s="8" t="s">
        <v>21</v>
      </c>
      <c r="F46" s="39" t="s">
        <v>264</v>
      </c>
    </row>
    <row r="47" spans="1:6" ht="12.75">
      <c r="A47" s="40">
        <v>43595</v>
      </c>
      <c r="B47" s="8" t="s">
        <v>289</v>
      </c>
      <c r="C47" s="5" t="s">
        <v>288</v>
      </c>
      <c r="D47" s="8" t="s">
        <v>14</v>
      </c>
      <c r="F47" s="39" t="s">
        <v>287</v>
      </c>
    </row>
    <row r="48" spans="1:6" ht="12.75">
      <c r="A48" s="40">
        <v>43577</v>
      </c>
      <c r="B48" s="8" t="s">
        <v>224</v>
      </c>
      <c r="C48" s="5" t="s">
        <v>28</v>
      </c>
      <c r="D48" s="8" t="s">
        <v>21</v>
      </c>
      <c r="E48" s="8">
        <v>185.869</v>
      </c>
      <c r="F48" s="39" t="s">
        <v>87</v>
      </c>
    </row>
    <row r="49" spans="1:6" ht="12.75">
      <c r="A49" s="40">
        <v>43609</v>
      </c>
      <c r="B49" s="8" t="s">
        <v>303</v>
      </c>
      <c r="C49" s="5" t="s">
        <v>66</v>
      </c>
      <c r="D49" s="8" t="s">
        <v>19</v>
      </c>
      <c r="F49" s="39" t="s">
        <v>302</v>
      </c>
    </row>
    <row r="50" spans="1:6" ht="12.75">
      <c r="A50" s="40">
        <v>43601</v>
      </c>
      <c r="B50" s="8" t="s">
        <v>68</v>
      </c>
      <c r="C50" s="5" t="s">
        <v>68</v>
      </c>
      <c r="D50" s="8" t="s">
        <v>16</v>
      </c>
      <c r="F50" s="39" t="s">
        <v>295</v>
      </c>
    </row>
    <row r="51" spans="1:6" ht="12.75">
      <c r="A51" s="40">
        <v>43566</v>
      </c>
      <c r="B51" s="8" t="s">
        <v>208</v>
      </c>
      <c r="C51" s="5" t="s">
        <v>81</v>
      </c>
      <c r="D51" s="8" t="s">
        <v>22</v>
      </c>
      <c r="F51" s="39" t="s">
        <v>207</v>
      </c>
    </row>
    <row r="52" spans="1:6" ht="12.75">
      <c r="A52" s="40">
        <v>43557</v>
      </c>
      <c r="B52" s="8" t="s">
        <v>133</v>
      </c>
      <c r="C52" s="5" t="s">
        <v>131</v>
      </c>
      <c r="D52" s="8" t="s">
        <v>19</v>
      </c>
      <c r="E52" s="8">
        <v>211.114</v>
      </c>
      <c r="F52" s="39" t="s">
        <v>132</v>
      </c>
    </row>
    <row r="53" spans="1:6" ht="12.75">
      <c r="A53" s="40">
        <v>43558</v>
      </c>
      <c r="B53" s="8" t="s">
        <v>158</v>
      </c>
      <c r="C53" s="5" t="s">
        <v>156</v>
      </c>
      <c r="D53" s="8" t="s">
        <v>14</v>
      </c>
      <c r="F53" s="39" t="s">
        <v>157</v>
      </c>
    </row>
    <row r="54" spans="1:6" ht="12.75">
      <c r="A54" s="40">
        <v>43619</v>
      </c>
      <c r="B54" s="8" t="s">
        <v>86</v>
      </c>
      <c r="C54" s="5" t="s">
        <v>86</v>
      </c>
      <c r="D54" s="8" t="s">
        <v>16</v>
      </c>
      <c r="F54" s="39" t="s">
        <v>318</v>
      </c>
    </row>
    <row r="55" spans="1:6" ht="12.75">
      <c r="A55" s="40">
        <v>43567</v>
      </c>
      <c r="B55" s="8" t="s">
        <v>216</v>
      </c>
      <c r="C55" s="5" t="s">
        <v>215</v>
      </c>
      <c r="D55" s="8" t="s">
        <v>14</v>
      </c>
      <c r="F55" s="39" t="s">
        <v>214</v>
      </c>
    </row>
    <row r="56" spans="1:6" ht="12.75">
      <c r="A56" s="40">
        <v>43588</v>
      </c>
      <c r="B56" s="8" t="s">
        <v>272</v>
      </c>
      <c r="C56" s="5" t="s">
        <v>271</v>
      </c>
      <c r="D56" s="8" t="s">
        <v>20</v>
      </c>
      <c r="F56" s="39" t="s">
        <v>270</v>
      </c>
    </row>
    <row r="57" spans="1:6" ht="12.75">
      <c r="A57" s="40">
        <v>43564</v>
      </c>
      <c r="B57" s="8" t="s">
        <v>200</v>
      </c>
      <c r="C57" s="5" t="s">
        <v>83</v>
      </c>
      <c r="D57" s="8" t="s">
        <v>14</v>
      </c>
      <c r="F57" s="39" t="s">
        <v>199</v>
      </c>
    </row>
    <row r="58" spans="1:6" ht="12.75">
      <c r="A58" s="40">
        <v>43578</v>
      </c>
      <c r="B58" s="8" t="s">
        <v>229</v>
      </c>
      <c r="C58" s="5" t="s">
        <v>90</v>
      </c>
      <c r="D58" s="8" t="s">
        <v>14</v>
      </c>
      <c r="F58" s="39" t="s">
        <v>228</v>
      </c>
    </row>
    <row r="59" spans="1:6" ht="12.75">
      <c r="A59" s="40">
        <v>43558</v>
      </c>
      <c r="B59" s="8" t="s">
        <v>155</v>
      </c>
      <c r="C59" s="5" t="s">
        <v>154</v>
      </c>
      <c r="D59" s="8" t="s">
        <v>20</v>
      </c>
      <c r="F59" s="39" t="s">
        <v>85</v>
      </c>
    </row>
    <row r="60" spans="1:6" ht="12.75">
      <c r="A60" s="40">
        <v>43557</v>
      </c>
      <c r="B60" s="8" t="s">
        <v>135</v>
      </c>
      <c r="C60" s="5" t="s">
        <v>57</v>
      </c>
      <c r="D60" s="8" t="s">
        <v>21</v>
      </c>
      <c r="E60" s="8">
        <v>50</v>
      </c>
      <c r="F60" s="39" t="s">
        <v>134</v>
      </c>
    </row>
    <row r="61" spans="1:6" ht="12.75">
      <c r="A61" s="40">
        <v>43584</v>
      </c>
      <c r="B61" s="8" t="s">
        <v>244</v>
      </c>
      <c r="C61" s="5" t="s">
        <v>72</v>
      </c>
      <c r="D61" s="8" t="s">
        <v>16</v>
      </c>
      <c r="F61" s="39" t="s">
        <v>243</v>
      </c>
    </row>
    <row r="62" spans="1:6" ht="12.75">
      <c r="A62" s="40">
        <v>43592</v>
      </c>
      <c r="B62" s="8" t="s">
        <v>150</v>
      </c>
      <c r="C62" s="5" t="s">
        <v>149</v>
      </c>
      <c r="D62" s="8" t="s">
        <v>14</v>
      </c>
      <c r="F62" s="39" t="s">
        <v>148</v>
      </c>
    </row>
    <row r="63" spans="1:6" ht="12.75">
      <c r="A63" s="40">
        <v>43615</v>
      </c>
      <c r="B63" s="8" t="s">
        <v>312</v>
      </c>
      <c r="C63" s="5" t="s">
        <v>67</v>
      </c>
      <c r="D63" s="8" t="s">
        <v>13</v>
      </c>
      <c r="E63" s="8">
        <v>1000</v>
      </c>
      <c r="F63" s="39" t="s">
        <v>199</v>
      </c>
    </row>
    <row r="64" spans="1:6" ht="12.75">
      <c r="A64" s="40">
        <v>43557</v>
      </c>
      <c r="B64" s="8" t="s">
        <v>172</v>
      </c>
      <c r="C64" s="5" t="s">
        <v>171</v>
      </c>
      <c r="D64" s="8" t="s">
        <v>16</v>
      </c>
      <c r="F64" s="39" t="s">
        <v>170</v>
      </c>
    </row>
    <row r="65" spans="1:6" ht="12.75">
      <c r="A65" s="40">
        <v>43564</v>
      </c>
      <c r="B65" s="8" t="s">
        <v>141</v>
      </c>
      <c r="C65" s="5" t="s">
        <v>140</v>
      </c>
      <c r="D65" s="8" t="s">
        <v>13</v>
      </c>
      <c r="F65" s="39" t="s">
        <v>59</v>
      </c>
    </row>
    <row r="66" spans="1:6" ht="12.75">
      <c r="A66" s="40">
        <v>43615</v>
      </c>
      <c r="B66" s="8" t="s">
        <v>314</v>
      </c>
      <c r="C66" s="5" t="s">
        <v>78</v>
      </c>
      <c r="D66" s="8" t="s">
        <v>12</v>
      </c>
      <c r="F66" s="39" t="s">
        <v>313</v>
      </c>
    </row>
    <row r="67" spans="1:6" ht="12.75">
      <c r="A67" s="40">
        <v>43598</v>
      </c>
      <c r="B67" s="8" t="s">
        <v>291</v>
      </c>
      <c r="C67" s="5" t="s">
        <v>53</v>
      </c>
      <c r="D67" s="8" t="s">
        <v>19</v>
      </c>
      <c r="E67" s="8">
        <v>617.815</v>
      </c>
      <c r="F67" s="39" t="s">
        <v>290</v>
      </c>
    </row>
    <row r="68" spans="1:6" ht="12.75">
      <c r="A68" s="40">
        <v>43601</v>
      </c>
      <c r="B68" s="8" t="s">
        <v>269</v>
      </c>
      <c r="C68" s="5" t="s">
        <v>268</v>
      </c>
      <c r="D68" s="8" t="s">
        <v>22</v>
      </c>
      <c r="F68" s="39" t="s">
        <v>267</v>
      </c>
    </row>
    <row r="69" spans="1:6" ht="12.75">
      <c r="A69" s="40">
        <v>43591</v>
      </c>
      <c r="B69" s="8" t="s">
        <v>277</v>
      </c>
      <c r="C69" s="5" t="s">
        <v>268</v>
      </c>
      <c r="D69" s="8" t="s">
        <v>14</v>
      </c>
      <c r="F69" s="39" t="s">
        <v>276</v>
      </c>
    </row>
    <row r="70" spans="1:6" ht="25.5">
      <c r="A70" s="40">
        <v>43558</v>
      </c>
      <c r="B70" s="8" t="s">
        <v>89</v>
      </c>
      <c r="C70" s="5" t="s">
        <v>89</v>
      </c>
      <c r="D70" s="8" t="s">
        <v>16</v>
      </c>
      <c r="F70" s="39" t="s">
        <v>324</v>
      </c>
    </row>
    <row r="71" spans="1:6" ht="12.75">
      <c r="A71" s="40">
        <v>43591</v>
      </c>
      <c r="B71" s="8" t="s">
        <v>275</v>
      </c>
      <c r="C71" s="5" t="s">
        <v>274</v>
      </c>
      <c r="D71" s="8" t="s">
        <v>13</v>
      </c>
      <c r="F71" s="39" t="s">
        <v>273</v>
      </c>
    </row>
    <row r="72" spans="1:6" ht="12.75">
      <c r="A72" s="40">
        <v>43586</v>
      </c>
      <c r="B72" s="8" t="s">
        <v>223</v>
      </c>
      <c r="C72" s="5" t="s">
        <v>74</v>
      </c>
      <c r="D72" s="8" t="s">
        <v>18</v>
      </c>
      <c r="F72" s="39" t="s">
        <v>222</v>
      </c>
    </row>
    <row r="73" spans="1:6" ht="12.75">
      <c r="A73" s="40">
        <v>43616</v>
      </c>
      <c r="B73" s="8" t="s">
        <v>317</v>
      </c>
      <c r="C73" s="5" t="s">
        <v>316</v>
      </c>
      <c r="D73" s="8" t="s">
        <v>14</v>
      </c>
      <c r="F73" s="39" t="s">
        <v>315</v>
      </c>
    </row>
    <row r="74" spans="1:6" ht="12.75">
      <c r="A74" s="40">
        <v>43592</v>
      </c>
      <c r="B74" s="8" t="s">
        <v>280</v>
      </c>
      <c r="C74" s="5" t="s">
        <v>279</v>
      </c>
      <c r="D74" s="8" t="s">
        <v>14</v>
      </c>
      <c r="F74" s="39" t="s">
        <v>278</v>
      </c>
    </row>
    <row r="75" spans="1:6" ht="12.75">
      <c r="A75" s="40">
        <v>43560</v>
      </c>
      <c r="B75" s="8" t="s">
        <v>137</v>
      </c>
      <c r="C75" s="5" t="s">
        <v>136</v>
      </c>
      <c r="D75" s="8" t="s">
        <v>14</v>
      </c>
      <c r="F75" s="39" t="s">
        <v>66</v>
      </c>
    </row>
    <row r="76" spans="1:6" ht="12.75">
      <c r="A76" s="40">
        <v>43564</v>
      </c>
      <c r="B76" s="8" t="s">
        <v>198</v>
      </c>
      <c r="C76" s="5" t="s">
        <v>197</v>
      </c>
      <c r="D76" s="8" t="s">
        <v>22</v>
      </c>
      <c r="E76" s="8">
        <v>37.525</v>
      </c>
      <c r="F76" s="39" t="s">
        <v>196</v>
      </c>
    </row>
    <row r="77" spans="1:6" ht="12.75">
      <c r="A77" s="40">
        <v>43594</v>
      </c>
      <c r="B77" s="8" t="s">
        <v>285</v>
      </c>
      <c r="C77" s="5" t="s">
        <v>284</v>
      </c>
      <c r="D77" s="8" t="s">
        <v>13</v>
      </c>
      <c r="F77" s="39" t="s">
        <v>283</v>
      </c>
    </row>
    <row r="78" spans="1:6" ht="12.75">
      <c r="A78" s="40">
        <v>43579</v>
      </c>
      <c r="B78" s="8" t="s">
        <v>240</v>
      </c>
      <c r="C78" s="5" t="s">
        <v>239</v>
      </c>
      <c r="D78" s="8" t="s">
        <v>16</v>
      </c>
      <c r="F78" s="39" t="s">
        <v>238</v>
      </c>
    </row>
    <row r="79" spans="1:6" ht="12.75">
      <c r="A79" s="40">
        <v>43605</v>
      </c>
      <c r="B79" s="8" t="s">
        <v>299</v>
      </c>
      <c r="C79" s="5" t="s">
        <v>72</v>
      </c>
      <c r="D79" s="8" t="s">
        <v>19</v>
      </c>
      <c r="E79" s="8">
        <v>51.5</v>
      </c>
      <c r="F79" s="39" t="s">
        <v>298</v>
      </c>
    </row>
    <row r="80" spans="1:6" ht="12.75">
      <c r="A80" s="40">
        <v>43587</v>
      </c>
      <c r="B80" s="8" t="s">
        <v>263</v>
      </c>
      <c r="C80" s="5" t="s">
        <v>262</v>
      </c>
      <c r="D80" s="8" t="s">
        <v>17</v>
      </c>
      <c r="F80" s="39" t="s">
        <v>261</v>
      </c>
    </row>
    <row r="81" spans="1:6" ht="12.75">
      <c r="A81" s="40">
        <v>43564</v>
      </c>
      <c r="B81" s="8" t="s">
        <v>195</v>
      </c>
      <c r="C81" s="5" t="s">
        <v>28</v>
      </c>
      <c r="D81" s="8" t="s">
        <v>17</v>
      </c>
      <c r="E81" s="8">
        <v>393.226</v>
      </c>
      <c r="F81" s="39" t="s">
        <v>194</v>
      </c>
    </row>
    <row r="82" spans="1:6" ht="12.75">
      <c r="A82" s="40">
        <v>43563</v>
      </c>
      <c r="B82" s="8" t="s">
        <v>193</v>
      </c>
      <c r="C82" s="5" t="s">
        <v>192</v>
      </c>
      <c r="D82" s="8" t="s">
        <v>12</v>
      </c>
      <c r="F82" s="39" t="s">
        <v>191</v>
      </c>
    </row>
    <row r="83" spans="1:6" ht="12.75">
      <c r="A83" s="40">
        <v>43622</v>
      </c>
      <c r="B83" s="8" t="s">
        <v>322</v>
      </c>
      <c r="C83" s="5" t="s">
        <v>293</v>
      </c>
      <c r="D83" s="8" t="s">
        <v>16</v>
      </c>
      <c r="F83" s="39" t="s">
        <v>321</v>
      </c>
    </row>
    <row r="84" spans="1:6" ht="12.75">
      <c r="A84" s="40">
        <v>43601</v>
      </c>
      <c r="B84" s="8" t="s">
        <v>231</v>
      </c>
      <c r="C84" s="5" t="s">
        <v>89</v>
      </c>
      <c r="D84" s="8" t="s">
        <v>13</v>
      </c>
      <c r="F84" s="39" t="s">
        <v>230</v>
      </c>
    </row>
    <row r="85" spans="1:6" ht="12.75">
      <c r="A85" s="40">
        <v>43578</v>
      </c>
      <c r="B85" s="8" t="s">
        <v>234</v>
      </c>
      <c r="C85" s="5" t="s">
        <v>233</v>
      </c>
      <c r="D85" s="8" t="s">
        <v>20</v>
      </c>
      <c r="F85" s="39" t="s">
        <v>232</v>
      </c>
    </row>
    <row r="86" spans="1:6" ht="12.75">
      <c r="A86" s="40">
        <v>43585</v>
      </c>
      <c r="B86" s="8" t="s">
        <v>249</v>
      </c>
      <c r="C86" s="5" t="s">
        <v>248</v>
      </c>
      <c r="D86" s="8" t="s">
        <v>16</v>
      </c>
      <c r="F86" s="39" t="s">
        <v>247</v>
      </c>
    </row>
    <row r="87" spans="4:5" ht="12.75">
      <c r="D87" s="37" t="s">
        <v>84</v>
      </c>
      <c r="E87" s="8">
        <f>SUM(E3:E86)</f>
        <v>7999.855999999997</v>
      </c>
    </row>
  </sheetData>
  <sheetProtection/>
  <printOptions/>
  <pageMargins left="0.75" right="0.75" top="1" bottom="1"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B0F0"/>
  </sheetPr>
  <dimension ref="A2:E36"/>
  <sheetViews>
    <sheetView showGridLines="0" zoomScale="85" zoomScaleNormal="85" zoomScalePageLayoutView="0" workbookViewId="0" topLeftCell="A1">
      <selection activeCell="B33" sqref="B33"/>
    </sheetView>
  </sheetViews>
  <sheetFormatPr defaultColWidth="11.421875" defaultRowHeight="15"/>
  <cols>
    <col min="1" max="1" width="8.7109375" style="1" customWidth="1"/>
    <col min="2" max="3" width="11.421875" style="1" customWidth="1"/>
    <col min="4" max="4" width="3.7109375" style="1" customWidth="1"/>
    <col min="5" max="20" width="11.421875" style="1" customWidth="1"/>
    <col min="21" max="21" width="9.140625" style="1" customWidth="1"/>
    <col min="22" max="16384" width="11.421875" style="1" customWidth="1"/>
  </cols>
  <sheetData>
    <row r="2" spans="2:3" ht="15">
      <c r="B2" s="1" t="s">
        <v>0</v>
      </c>
      <c r="C2" s="1" t="s">
        <v>1</v>
      </c>
    </row>
    <row r="3" spans="1:3" ht="15">
      <c r="A3" s="1" t="s">
        <v>2</v>
      </c>
      <c r="B3" s="36">
        <v>2.27</v>
      </c>
      <c r="C3" s="6">
        <v>15</v>
      </c>
    </row>
    <row r="4" spans="1:3" ht="15">
      <c r="A4" s="1" t="s">
        <v>3</v>
      </c>
      <c r="B4" s="36">
        <v>18.25</v>
      </c>
      <c r="C4" s="6">
        <v>9</v>
      </c>
    </row>
    <row r="5" spans="1:3" ht="15">
      <c r="A5" s="1" t="s">
        <v>4</v>
      </c>
      <c r="B5" s="36">
        <v>1.8</v>
      </c>
      <c r="C5" s="6">
        <v>10</v>
      </c>
    </row>
    <row r="6" spans="1:3" ht="15">
      <c r="A6" s="1" t="s">
        <v>5</v>
      </c>
      <c r="B6" s="36">
        <v>2.11</v>
      </c>
      <c r="C6" s="6">
        <v>6</v>
      </c>
    </row>
    <row r="7" spans="1:3" ht="15">
      <c r="A7" s="1" t="s">
        <v>6</v>
      </c>
      <c r="B7" s="36">
        <v>2.73</v>
      </c>
      <c r="C7" s="6">
        <v>8</v>
      </c>
    </row>
    <row r="8" spans="1:3" ht="15">
      <c r="A8" s="1" t="s">
        <v>7</v>
      </c>
      <c r="B8" s="36">
        <v>7.54</v>
      </c>
      <c r="C8" s="6">
        <v>16</v>
      </c>
    </row>
    <row r="9" spans="1:3" ht="15">
      <c r="A9" s="1" t="s">
        <v>8</v>
      </c>
      <c r="B9" s="36">
        <v>1.59</v>
      </c>
      <c r="C9" s="6">
        <v>7</v>
      </c>
    </row>
    <row r="10" spans="1:3" ht="15">
      <c r="A10" s="1" t="s">
        <v>9</v>
      </c>
      <c r="B10" s="36">
        <v>8.32</v>
      </c>
      <c r="C10" s="6">
        <v>18</v>
      </c>
    </row>
    <row r="11" spans="1:3" ht="15">
      <c r="A11" s="1" t="s">
        <v>10</v>
      </c>
      <c r="B11" s="36">
        <v>3.65</v>
      </c>
      <c r="C11" s="6">
        <v>8</v>
      </c>
    </row>
    <row r="12" spans="1:3" ht="15">
      <c r="A12" s="1" t="s">
        <v>11</v>
      </c>
      <c r="B12" s="36">
        <v>9.8</v>
      </c>
      <c r="C12" s="6">
        <v>15</v>
      </c>
    </row>
    <row r="13" spans="1:3" ht="15">
      <c r="A13" s="1" t="s">
        <v>38</v>
      </c>
      <c r="B13" s="36">
        <v>23.76</v>
      </c>
      <c r="C13" s="6">
        <v>9</v>
      </c>
    </row>
    <row r="14" spans="1:3" ht="15">
      <c r="A14" s="1" t="s">
        <v>39</v>
      </c>
      <c r="B14" s="36">
        <v>4.71</v>
      </c>
      <c r="C14" s="6">
        <v>18</v>
      </c>
    </row>
    <row r="15" spans="1:3" ht="15">
      <c r="A15" s="1" t="s">
        <v>42</v>
      </c>
      <c r="B15" s="36">
        <v>1.11</v>
      </c>
      <c r="C15" s="6">
        <v>6</v>
      </c>
    </row>
    <row r="16" spans="1:3" ht="15">
      <c r="A16" s="1" t="s">
        <v>43</v>
      </c>
      <c r="B16" s="36">
        <v>6.58</v>
      </c>
      <c r="C16" s="6">
        <v>17</v>
      </c>
    </row>
    <row r="17" spans="1:3" ht="15">
      <c r="A17" s="1" t="s">
        <v>44</v>
      </c>
      <c r="B17" s="36">
        <v>0.661</v>
      </c>
      <c r="C17" s="6">
        <v>4</v>
      </c>
    </row>
    <row r="18" spans="1:3" ht="15">
      <c r="A18" s="1" t="s">
        <v>46</v>
      </c>
      <c r="B18" s="36">
        <v>3.2</v>
      </c>
      <c r="C18" s="6">
        <v>4</v>
      </c>
    </row>
    <row r="19" spans="1:3" ht="15">
      <c r="A19" s="1" t="s">
        <v>48</v>
      </c>
      <c r="B19" s="36">
        <v>0</v>
      </c>
      <c r="C19" s="6">
        <v>0</v>
      </c>
    </row>
    <row r="20" spans="1:3" ht="15">
      <c r="A20" s="1" t="s">
        <v>49</v>
      </c>
      <c r="B20" s="36">
        <v>1.5601</v>
      </c>
      <c r="C20" s="6">
        <v>3</v>
      </c>
    </row>
    <row r="21" spans="1:3" ht="15">
      <c r="A21" s="1" t="s">
        <v>50</v>
      </c>
      <c r="B21" s="36">
        <v>0.5516</v>
      </c>
      <c r="C21" s="6">
        <v>2</v>
      </c>
    </row>
    <row r="22" spans="1:3" ht="15">
      <c r="A22" s="1" t="s">
        <v>51</v>
      </c>
      <c r="B22" s="36">
        <v>1.972</v>
      </c>
      <c r="C22" s="6">
        <v>3</v>
      </c>
    </row>
    <row r="23" spans="1:3" ht="15">
      <c r="A23" s="1" t="s">
        <v>52</v>
      </c>
      <c r="B23" s="36">
        <v>3.10543</v>
      </c>
      <c r="C23" s="7">
        <v>5</v>
      </c>
    </row>
    <row r="24" spans="1:3" ht="15">
      <c r="A24" s="1" t="s">
        <v>56</v>
      </c>
      <c r="B24" s="36">
        <v>1.989293515</v>
      </c>
      <c r="C24" s="6">
        <v>7</v>
      </c>
    </row>
    <row r="25" spans="1:5" ht="15">
      <c r="A25" s="1" t="s">
        <v>58</v>
      </c>
      <c r="B25" s="36">
        <v>0.54765</v>
      </c>
      <c r="C25" s="6">
        <v>2</v>
      </c>
      <c r="E25" s="1" t="s">
        <v>63</v>
      </c>
    </row>
    <row r="26" spans="1:3" ht="15">
      <c r="A26" s="1" t="s">
        <v>60</v>
      </c>
      <c r="B26" s="36">
        <v>0.860933338</v>
      </c>
      <c r="C26" s="6">
        <v>4</v>
      </c>
    </row>
    <row r="27" spans="1:3" ht="15">
      <c r="A27" s="1" t="s">
        <v>61</v>
      </c>
      <c r="B27" s="36">
        <v>3.92434</v>
      </c>
      <c r="C27" s="6">
        <v>11</v>
      </c>
    </row>
    <row r="28" spans="1:3" ht="15">
      <c r="A28" s="1" t="s">
        <v>64</v>
      </c>
      <c r="B28" s="36">
        <v>2.59</v>
      </c>
      <c r="C28" s="6">
        <v>12</v>
      </c>
    </row>
    <row r="29" spans="1:3" ht="15">
      <c r="A29" s="1" t="s">
        <v>65</v>
      </c>
      <c r="B29" s="36">
        <v>1.703</v>
      </c>
      <c r="C29" s="1">
        <v>10</v>
      </c>
    </row>
    <row r="30" spans="1:3" ht="15">
      <c r="A30" s="1" t="s">
        <v>75</v>
      </c>
      <c r="B30" s="36">
        <v>1.88</v>
      </c>
      <c r="C30" s="1">
        <v>9</v>
      </c>
    </row>
    <row r="31" spans="1:3" ht="15">
      <c r="A31" s="1" t="s">
        <v>76</v>
      </c>
      <c r="B31" s="36">
        <v>6.478</v>
      </c>
      <c r="C31" s="1">
        <v>7</v>
      </c>
    </row>
    <row r="32" spans="1:3" ht="15">
      <c r="A32" s="1" t="s">
        <v>91</v>
      </c>
      <c r="B32" s="36">
        <v>6.4</v>
      </c>
      <c r="C32" s="1">
        <v>16</v>
      </c>
    </row>
    <row r="33" ht="17.25" customHeight="1"/>
    <row r="36" ht="15">
      <c r="E36" s="1" t="s">
        <v>328</v>
      </c>
    </row>
  </sheetData>
  <sheetProtection/>
  <printOptions/>
  <pageMargins left="0.75" right="0.75" top="1" bottom="1"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J20"/>
  <sheetViews>
    <sheetView zoomScale="90" zoomScaleNormal="90" zoomScalePageLayoutView="0" workbookViewId="0" topLeftCell="A1">
      <selection activeCell="A2" sqref="A2"/>
    </sheetView>
  </sheetViews>
  <sheetFormatPr defaultColWidth="11.421875" defaultRowHeight="15"/>
  <cols>
    <col min="1" max="1" width="11.00390625" style="12" bestFit="1" customWidth="1"/>
    <col min="2" max="2" width="34.421875" style="11" bestFit="1" customWidth="1"/>
    <col min="3" max="3" width="30.8515625" style="13" bestFit="1" customWidth="1"/>
    <col min="4" max="4" width="11.8515625" style="13" customWidth="1"/>
    <col min="5" max="5" width="13.140625" style="13" customWidth="1"/>
    <col min="6" max="6" width="8.421875" style="13" customWidth="1"/>
    <col min="7" max="7" width="10.7109375" style="13" customWidth="1"/>
    <col min="8" max="8" width="66.8515625" style="13" customWidth="1"/>
    <col min="9" max="16384" width="11.421875" style="13" customWidth="1"/>
  </cols>
  <sheetData>
    <row r="1" spans="1:8" ht="12.75">
      <c r="A1" s="43" t="s">
        <v>93</v>
      </c>
      <c r="B1" s="43"/>
      <c r="C1" s="43"/>
      <c r="D1" s="43"/>
      <c r="E1" s="43"/>
      <c r="F1" s="43"/>
      <c r="G1" s="43"/>
      <c r="H1" s="43"/>
    </row>
    <row r="2" spans="1:8" ht="25.5">
      <c r="A2" s="10" t="s">
        <v>29</v>
      </c>
      <c r="B2" s="3" t="s">
        <v>30</v>
      </c>
      <c r="C2" s="2" t="s">
        <v>32</v>
      </c>
      <c r="D2" s="2" t="s">
        <v>33</v>
      </c>
      <c r="E2" s="2" t="s">
        <v>34</v>
      </c>
      <c r="F2" s="2" t="s">
        <v>35</v>
      </c>
      <c r="G2" s="2" t="s">
        <v>36</v>
      </c>
      <c r="H2" s="2" t="s">
        <v>31</v>
      </c>
    </row>
    <row r="3" spans="1:10" ht="51">
      <c r="A3" s="47" t="s">
        <v>348</v>
      </c>
      <c r="B3" s="17" t="s">
        <v>347</v>
      </c>
      <c r="C3" s="15" t="s">
        <v>21</v>
      </c>
      <c r="D3" s="44">
        <v>300</v>
      </c>
      <c r="E3" s="44">
        <f>20*82.700671</f>
        <v>1654.01342</v>
      </c>
      <c r="F3" s="16">
        <v>20</v>
      </c>
      <c r="G3" s="16" t="s">
        <v>346</v>
      </c>
      <c r="H3" s="46" t="s">
        <v>345</v>
      </c>
      <c r="J3" s="45"/>
    </row>
    <row r="4" spans="1:10" ht="12.75">
      <c r="A4" s="47" t="s">
        <v>344</v>
      </c>
      <c r="B4" s="17" t="s">
        <v>343</v>
      </c>
      <c r="C4" s="15" t="s">
        <v>15</v>
      </c>
      <c r="D4" s="44">
        <v>640.71</v>
      </c>
      <c r="E4" s="44">
        <f>F4*118.331796</f>
        <v>1538.313348</v>
      </c>
      <c r="F4" s="16">
        <v>13</v>
      </c>
      <c r="G4" s="16" t="s">
        <v>342</v>
      </c>
      <c r="H4" s="46" t="s">
        <v>341</v>
      </c>
      <c r="J4" s="45"/>
    </row>
    <row r="5" spans="1:10" ht="25.5">
      <c r="A5" s="18">
        <v>43642</v>
      </c>
      <c r="B5" s="17" t="s">
        <v>340</v>
      </c>
      <c r="C5" s="15" t="s">
        <v>15</v>
      </c>
      <c r="D5" s="44">
        <v>90</v>
      </c>
      <c r="E5" s="44">
        <f>15*29.596383</f>
        <v>443.945745</v>
      </c>
      <c r="F5" s="16">
        <v>15</v>
      </c>
      <c r="G5" s="16" t="s">
        <v>339</v>
      </c>
      <c r="H5" s="46" t="s">
        <v>338</v>
      </c>
      <c r="J5" s="45"/>
    </row>
    <row r="6" spans="1:10" ht="12.75">
      <c r="A6" s="18">
        <v>43623</v>
      </c>
      <c r="B6" s="17" t="s">
        <v>337</v>
      </c>
      <c r="C6" s="15" t="s">
        <v>22</v>
      </c>
      <c r="D6" s="44">
        <v>211.764706</v>
      </c>
      <c r="E6" s="44">
        <f>D6*11.764706</f>
        <v>2491.349507266436</v>
      </c>
      <c r="F6" s="16">
        <v>18</v>
      </c>
      <c r="G6" s="16" t="s">
        <v>336</v>
      </c>
      <c r="H6" s="46" t="s">
        <v>335</v>
      </c>
      <c r="J6" s="45"/>
    </row>
    <row r="7" spans="1:10" ht="12.75">
      <c r="A7" s="18">
        <v>43616</v>
      </c>
      <c r="B7" s="17" t="s">
        <v>334</v>
      </c>
      <c r="C7" s="15" t="s">
        <v>47</v>
      </c>
      <c r="D7" s="44">
        <v>69.6</v>
      </c>
      <c r="E7" s="16">
        <f>D7*25.6077</f>
        <v>1782.29592</v>
      </c>
      <c r="F7" s="16">
        <v>12</v>
      </c>
      <c r="G7" s="15" t="s">
        <v>333</v>
      </c>
      <c r="H7" s="35" t="s">
        <v>332</v>
      </c>
      <c r="J7" s="15"/>
    </row>
    <row r="8" spans="1:10" ht="12.75">
      <c r="A8" s="18">
        <v>43602</v>
      </c>
      <c r="B8" s="17" t="s">
        <v>122</v>
      </c>
      <c r="C8" s="15" t="s">
        <v>20</v>
      </c>
      <c r="D8" s="16">
        <v>2898</v>
      </c>
      <c r="E8" s="16">
        <f>F8*534.293808</f>
        <v>7480.113312</v>
      </c>
      <c r="F8" s="16">
        <v>14</v>
      </c>
      <c r="G8" s="16" t="s">
        <v>123</v>
      </c>
      <c r="H8" s="35" t="s">
        <v>124</v>
      </c>
      <c r="J8" s="15"/>
    </row>
    <row r="9" spans="1:10" ht="12.75">
      <c r="A9" s="18">
        <v>43599</v>
      </c>
      <c r="B9" s="17" t="s">
        <v>331</v>
      </c>
      <c r="C9" s="15" t="s">
        <v>13</v>
      </c>
      <c r="D9" s="16">
        <v>18</v>
      </c>
      <c r="E9" s="16">
        <f>D9*18</f>
        <v>324</v>
      </c>
      <c r="F9" s="16">
        <v>34</v>
      </c>
      <c r="G9" s="15" t="s">
        <v>330</v>
      </c>
      <c r="H9" s="35" t="s">
        <v>329</v>
      </c>
      <c r="J9" s="15"/>
    </row>
    <row r="10" spans="1:10" ht="12.75">
      <c r="A10" s="18">
        <v>43595</v>
      </c>
      <c r="B10" s="17" t="s">
        <v>121</v>
      </c>
      <c r="C10" s="15" t="s">
        <v>13</v>
      </c>
      <c r="D10" s="16">
        <v>39.285719</v>
      </c>
      <c r="E10" s="16">
        <f>F10*19.509722</f>
        <v>214.606942</v>
      </c>
      <c r="F10" s="16">
        <v>11</v>
      </c>
      <c r="G10" s="15" t="s">
        <v>120</v>
      </c>
      <c r="H10" s="35" t="s">
        <v>119</v>
      </c>
      <c r="J10" s="15"/>
    </row>
    <row r="11" spans="1:10" ht="12.75">
      <c r="A11" s="18">
        <v>43594</v>
      </c>
      <c r="B11" s="17" t="s">
        <v>118</v>
      </c>
      <c r="C11" s="15" t="s">
        <v>15</v>
      </c>
      <c r="D11" s="16">
        <v>71.42856</v>
      </c>
      <c r="E11" s="16">
        <f>F11*22.988359</f>
        <v>459.76718</v>
      </c>
      <c r="F11" s="16">
        <v>20</v>
      </c>
      <c r="G11" s="16" t="s">
        <v>117</v>
      </c>
      <c r="H11" s="35" t="s">
        <v>116</v>
      </c>
      <c r="J11" s="15"/>
    </row>
    <row r="12" spans="1:10" s="4" customFormat="1" ht="12.75">
      <c r="A12" s="18">
        <v>43587</v>
      </c>
      <c r="B12" s="17" t="s">
        <v>115</v>
      </c>
      <c r="C12" s="15" t="s">
        <v>21</v>
      </c>
      <c r="D12" s="16">
        <v>206.31</v>
      </c>
      <c r="E12" s="16">
        <f>F12*D12</f>
        <v>2847.078</v>
      </c>
      <c r="F12" s="16">
        <v>13.8</v>
      </c>
      <c r="G12" s="16" t="s">
        <v>114</v>
      </c>
      <c r="H12" s="35" t="s">
        <v>113</v>
      </c>
      <c r="J12" s="15"/>
    </row>
    <row r="13" spans="1:10" ht="12.75">
      <c r="A13" s="18">
        <v>43573</v>
      </c>
      <c r="B13" s="17" t="s">
        <v>112</v>
      </c>
      <c r="C13" s="15" t="s">
        <v>111</v>
      </c>
      <c r="D13" s="16">
        <v>261</v>
      </c>
      <c r="E13" s="16">
        <f>F13*19.822198</f>
        <v>356.79956400000003</v>
      </c>
      <c r="F13" s="16">
        <v>18</v>
      </c>
      <c r="G13" s="16" t="s">
        <v>110</v>
      </c>
      <c r="H13" s="35" t="s">
        <v>109</v>
      </c>
      <c r="J13" s="15"/>
    </row>
    <row r="14" spans="1:10" ht="38.25">
      <c r="A14" s="18">
        <v>43573</v>
      </c>
      <c r="B14" s="17" t="s">
        <v>108</v>
      </c>
      <c r="C14" s="15" t="s">
        <v>15</v>
      </c>
      <c r="D14" s="16">
        <v>84</v>
      </c>
      <c r="E14" s="16">
        <f>F14*21.588756</f>
        <v>302.242584</v>
      </c>
      <c r="F14" s="16">
        <v>14</v>
      </c>
      <c r="G14" s="16" t="s">
        <v>107</v>
      </c>
      <c r="H14" s="35" t="s">
        <v>106</v>
      </c>
      <c r="J14" s="15"/>
    </row>
    <row r="15" spans="1:10" ht="12.75">
      <c r="A15" s="18">
        <v>43571</v>
      </c>
      <c r="B15" s="17" t="s">
        <v>105</v>
      </c>
      <c r="C15" s="15" t="s">
        <v>77</v>
      </c>
      <c r="D15" s="16">
        <v>84.375</v>
      </c>
      <c r="E15" s="16">
        <f>F15*22.625</f>
        <v>339.375</v>
      </c>
      <c r="F15" s="16">
        <v>15</v>
      </c>
      <c r="G15" s="16" t="s">
        <v>104</v>
      </c>
      <c r="H15" s="35" t="s">
        <v>103</v>
      </c>
      <c r="J15" s="15"/>
    </row>
    <row r="16" spans="1:10" ht="12.75">
      <c r="A16" s="18">
        <v>43566</v>
      </c>
      <c r="B16" s="17" t="s">
        <v>102</v>
      </c>
      <c r="C16" s="15" t="s">
        <v>13</v>
      </c>
      <c r="D16" s="16">
        <v>107.8</v>
      </c>
      <c r="E16" s="16">
        <f>F16*32.435871</f>
        <v>454.102194</v>
      </c>
      <c r="F16" s="16">
        <v>14</v>
      </c>
      <c r="G16" s="16" t="s">
        <v>101</v>
      </c>
      <c r="H16" s="35" t="s">
        <v>100</v>
      </c>
      <c r="J16" s="15"/>
    </row>
    <row r="17" spans="1:10" ht="38.25">
      <c r="A17" s="18">
        <v>43565</v>
      </c>
      <c r="B17" s="17" t="s">
        <v>99</v>
      </c>
      <c r="C17" s="15" t="s">
        <v>13</v>
      </c>
      <c r="D17" s="16">
        <v>217.68</v>
      </c>
      <c r="E17" s="16">
        <f>F17*73.611088</f>
        <v>1766.6661119999999</v>
      </c>
      <c r="F17" s="16">
        <v>24</v>
      </c>
      <c r="G17" s="16" t="s">
        <v>98</v>
      </c>
      <c r="H17" s="35" t="s">
        <v>97</v>
      </c>
      <c r="J17" s="15"/>
    </row>
    <row r="18" spans="1:10" ht="12.75">
      <c r="A18" s="18">
        <v>43559</v>
      </c>
      <c r="B18" s="17" t="s">
        <v>96</v>
      </c>
      <c r="C18" s="15" t="s">
        <v>13</v>
      </c>
      <c r="D18" s="16">
        <v>1080</v>
      </c>
      <c r="E18" s="16">
        <f>F18*40</f>
        <v>1080</v>
      </c>
      <c r="F18" s="16">
        <v>27</v>
      </c>
      <c r="G18" s="16" t="s">
        <v>95</v>
      </c>
      <c r="H18" s="35" t="s">
        <v>94</v>
      </c>
      <c r="J18" s="15"/>
    </row>
    <row r="20" spans="3:4" ht="12.75">
      <c r="C20" s="12" t="s">
        <v>84</v>
      </c>
      <c r="D20" s="14">
        <f>SUM(D3:D19)</f>
        <v>6379.953985000001</v>
      </c>
    </row>
  </sheetData>
  <sheetProtection/>
  <mergeCells count="1">
    <mergeCell ref="A1:H1"/>
  </mergeCells>
  <printOptions/>
  <pageMargins left="0.75" right="0.75" top="1" bottom="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Centopani</dc:creator>
  <cp:keywords/>
  <dc:description/>
  <cp:lastModifiedBy>Joseph Weitemeyer</cp:lastModifiedBy>
  <dcterms:created xsi:type="dcterms:W3CDTF">2016-03-08T20:49:44Z</dcterms:created>
  <dcterms:modified xsi:type="dcterms:W3CDTF">2019-07-03T17:32:39Z</dcterms:modified>
  <cp:category/>
  <cp:version/>
  <cp:contentType/>
  <cp:contentStatus/>
</cp:coreProperties>
</file>